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4ef3b1b8d0934034" Type="http://schemas.microsoft.com/office/2006/relationships/ui/extensibility" Target="NUL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8_{31121A3E-C5EF-42BD-8D60-D6205A5B6B5B}" xr6:coauthVersionLast="47" xr6:coauthVersionMax="47" xr10:uidLastSave="{00000000-0000-0000-0000-000000000000}"/>
  <bookViews>
    <workbookView xWindow="28680" yWindow="-120" windowWidth="29040" windowHeight="15720" tabRatio="876" xr2:uid="{00000000-000D-0000-FFFF-FFFF00000000}"/>
  </bookViews>
  <sheets>
    <sheet name="0. Introduction" sheetId="4" r:id="rId1"/>
    <sheet name="1. Structure &amp; Format" sheetId="12" r:id="rId2"/>
    <sheet name="2. General Requirements" sheetId="5" r:id="rId3"/>
    <sheet name="3. Specific Requirements" sheetId="10" r:id="rId4"/>
    <sheet name="3A. Specific Reqs - ATTAIN" sheetId="13" r:id="rId5"/>
    <sheet name="3B. Specific Reqs - CDFI" sheetId="14" r:id="rId6"/>
    <sheet name="3C. Specific Reqs - NSGP" sheetId="15" r:id="rId7"/>
    <sheet name="3D. Specific Reqs - SLCGP" sheetId="16" r:id="rId8"/>
    <sheet name="3E. Specific Reqs - THSGP" sheetId="17" r:id="rId9"/>
    <sheet name="4. Results" sheetId="6" r:id="rId10"/>
    <sheet name="Lists" sheetId="11" state="hidden" r:id="rId11"/>
    <sheet name="2x2 Grid Output" sheetId="7" state="veryHidden" r:id="rId12"/>
    <sheet name="Gauge" sheetId="9" state="hidden" r:id="rId13"/>
  </sheets>
  <definedNames>
    <definedName name="FifthLayer">OFFSET(#REF!,0,0,1,#REF!)</definedName>
    <definedName name="FirstLayer">OFFSET(#REF!,0,0,1,#REF!)</definedName>
    <definedName name="FourthLayer">OFFSET(#REF!,0,0,1,#REF!)</definedName>
    <definedName name="General_Range_1">Gauge!$F$18</definedName>
    <definedName name="General_Score">Gauge!$C$17</definedName>
    <definedName name="GeneralScore">Gauge!$C$17</definedName>
    <definedName name="GeneralStart">Gauge!$F$17</definedName>
    <definedName name="Percentage">OFFSET(#REF!,0,0,1,#REF!)</definedName>
    <definedName name="_xlnm.Print_Area" localSheetId="4">'3A. Specific Reqs - ATTAIN'!$B$2:$I$43</definedName>
    <definedName name="_xlnm.Print_Titles" localSheetId="4">'3A. Specific Reqs - ATTAIN'!$2:$6</definedName>
    <definedName name="_xlnm.Print_Titles" localSheetId="5">'3B. Specific Reqs - CDFI'!$2:$6</definedName>
    <definedName name="_xlnm.Print_Titles" localSheetId="6">'3C. Specific Reqs - NSGP'!$2:$6</definedName>
    <definedName name="_xlnm.Print_Titles" localSheetId="7">'3D. Specific Reqs - SLCGP'!$2:$8</definedName>
    <definedName name="_xlnm.Print_Titles" localSheetId="8">'3E. Specific Reqs - THSGP'!$2:$6</definedName>
    <definedName name="SecondLayer">OFFSET(#REF!,0,0,1,#REF!)</definedName>
    <definedName name="SixthLayer">OFFSET(#REF!,0,0,1,#REF!)</definedName>
    <definedName name="ThirdLayer">OFFSET(#REF!,0,0,1,#REF!)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17" l="1"/>
  <c r="E60" i="17" s="1"/>
  <c r="F41" i="15"/>
  <c r="F40" i="15"/>
  <c r="F27" i="15"/>
  <c r="F23" i="15"/>
  <c r="F22" i="15"/>
  <c r="F21" i="15"/>
  <c r="F20" i="15"/>
  <c r="F19" i="15"/>
  <c r="F18" i="15"/>
  <c r="F17" i="15"/>
  <c r="F16" i="15"/>
  <c r="F15" i="15"/>
  <c r="F14" i="15"/>
  <c r="F13" i="15"/>
  <c r="F12" i="15"/>
  <c r="F11" i="15"/>
  <c r="F10" i="15"/>
  <c r="F9" i="15"/>
  <c r="F8" i="15"/>
  <c r="F7" i="15"/>
  <c r="F42" i="15" l="1"/>
  <c r="E10" i="10"/>
  <c r="E8" i="5"/>
  <c r="E17" i="5"/>
  <c r="E11" i="5"/>
  <c r="E12" i="5"/>
  <c r="E13" i="5"/>
  <c r="E14" i="5"/>
  <c r="E15" i="5"/>
  <c r="E10" i="5"/>
  <c r="E19" i="5"/>
  <c r="E22" i="5"/>
  <c r="D7" i="12"/>
  <c r="D24" i="12"/>
  <c r="E9" i="10" l="1"/>
  <c r="E11" i="10"/>
  <c r="E12" i="10"/>
  <c r="E13" i="10"/>
  <c r="E14" i="10"/>
  <c r="E15" i="10"/>
  <c r="E16" i="10"/>
  <c r="E17" i="10"/>
  <c r="E18" i="10"/>
  <c r="E19" i="10"/>
  <c r="E21" i="5" l="1"/>
  <c r="E39" i="5" l="1"/>
  <c r="E38" i="5"/>
  <c r="C5" i="5" l="1"/>
  <c r="C39" i="9" l="1"/>
  <c r="E7" i="10"/>
  <c r="C28" i="9" s="1"/>
  <c r="I28" i="9" s="1"/>
  <c r="I30" i="9" s="1"/>
  <c r="E20" i="10"/>
  <c r="E21" i="10"/>
  <c r="E34" i="5"/>
  <c r="E35" i="5"/>
  <c r="E36" i="5"/>
  <c r="E37" i="5"/>
  <c r="E40" i="5"/>
  <c r="E33" i="5"/>
  <c r="E28" i="5"/>
  <c r="E29" i="5"/>
  <c r="E27" i="5"/>
  <c r="E20" i="5"/>
  <c r="E23" i="5"/>
  <c r="E31" i="5"/>
  <c r="E25" i="5"/>
  <c r="C17" i="9" l="1"/>
  <c r="I39" i="9"/>
  <c r="I41" i="9" s="1"/>
  <c r="I17" i="9" l="1"/>
  <c r="I19" i="9" s="1"/>
  <c r="C6" i="9"/>
  <c r="I6" i="9" s="1"/>
  <c r="I8" i="9" s="1"/>
  <c r="D5" i="7"/>
  <c r="C5" i="7"/>
  <c r="F56" i="7" l="1"/>
  <c r="F47" i="7"/>
  <c r="F43" i="7"/>
  <c r="H43" i="7" s="1"/>
  <c r="F37" i="7"/>
  <c r="T37" i="7" s="1"/>
  <c r="F34" i="7"/>
  <c r="Q34" i="7" s="1"/>
  <c r="F32" i="7"/>
  <c r="O32" i="7" s="1"/>
  <c r="F30" i="7"/>
  <c r="H30" i="7" s="1"/>
  <c r="F28" i="7"/>
  <c r="K28" i="7" s="1"/>
  <c r="F25" i="7"/>
  <c r="O25" i="7" s="1"/>
  <c r="F21" i="7"/>
  <c r="F18" i="7"/>
  <c r="H18" i="7" s="1"/>
  <c r="T18" i="7"/>
  <c r="N18" i="7"/>
  <c r="T30" i="7"/>
  <c r="N30" i="7"/>
  <c r="H32" i="7"/>
  <c r="I34" i="7"/>
  <c r="I25" i="7"/>
  <c r="N25" i="7"/>
  <c r="L30" i="7"/>
  <c r="Q32" i="7"/>
  <c r="K32" i="7"/>
  <c r="N32" i="7"/>
  <c r="T34" i="7"/>
  <c r="N34" i="7"/>
  <c r="H34" i="7"/>
  <c r="O34" i="7"/>
  <c r="K37" i="7"/>
  <c r="T47" i="7"/>
  <c r="N47" i="7"/>
  <c r="H47" i="7"/>
  <c r="L47" i="7"/>
  <c r="R47" i="7"/>
  <c r="K47" i="7"/>
  <c r="Q56" i="7"/>
  <c r="K56" i="7"/>
  <c r="O56" i="7"/>
  <c r="H56" i="7"/>
  <c r="N56" i="7"/>
  <c r="L56" i="7"/>
  <c r="I18" i="7"/>
  <c r="O21" i="7"/>
  <c r="I21" i="7"/>
  <c r="N21" i="7"/>
  <c r="H25" i="7"/>
  <c r="Q25" i="7"/>
  <c r="T43" i="7"/>
  <c r="N43" i="7"/>
  <c r="K43" i="7"/>
  <c r="Q43" i="7"/>
  <c r="I47" i="7"/>
  <c r="I56" i="7"/>
  <c r="F65" i="7"/>
  <c r="F64" i="7"/>
  <c r="F67" i="7"/>
  <c r="F63" i="7"/>
  <c r="F59" i="7"/>
  <c r="F55" i="7"/>
  <c r="F51" i="7"/>
  <c r="F66" i="7"/>
  <c r="F61" i="7"/>
  <c r="F54" i="7"/>
  <c r="F52" i="7"/>
  <c r="F48" i="7"/>
  <c r="F44" i="7"/>
  <c r="F40" i="7"/>
  <c r="F36" i="7"/>
  <c r="F58" i="7"/>
  <c r="F57" i="7"/>
  <c r="F49" i="7"/>
  <c r="F42" i="7"/>
  <c r="F35" i="7"/>
  <c r="F31" i="7"/>
  <c r="F27" i="7"/>
  <c r="F23" i="7"/>
  <c r="F19" i="7"/>
  <c r="F53" i="7"/>
  <c r="F46" i="7"/>
  <c r="R18" i="7"/>
  <c r="H21" i="7"/>
  <c r="Q21" i="7"/>
  <c r="F24" i="7"/>
  <c r="K25" i="7"/>
  <c r="R25" i="7"/>
  <c r="F26" i="7"/>
  <c r="I30" i="7"/>
  <c r="Q30" i="7"/>
  <c r="I32" i="7"/>
  <c r="R32" i="7"/>
  <c r="F33" i="7"/>
  <c r="K34" i="7"/>
  <c r="R34" i="7"/>
  <c r="L43" i="7"/>
  <c r="F45" i="7"/>
  <c r="O47" i="7"/>
  <c r="F50" i="7"/>
  <c r="R56" i="7"/>
  <c r="F62" i="7"/>
  <c r="F20" i="7"/>
  <c r="K21" i="7"/>
  <c r="R21" i="7"/>
  <c r="F22" i="7"/>
  <c r="L25" i="7"/>
  <c r="T25" i="7"/>
  <c r="F29" i="7"/>
  <c r="K30" i="7"/>
  <c r="R30" i="7"/>
  <c r="L32" i="7"/>
  <c r="T32" i="7"/>
  <c r="L34" i="7"/>
  <c r="F38" i="7"/>
  <c r="F39" i="7"/>
  <c r="F41" i="7"/>
  <c r="O43" i="7"/>
  <c r="Q47" i="7"/>
  <c r="T56" i="7"/>
  <c r="F60" i="7"/>
  <c r="Q28" i="7" l="1"/>
  <c r="L37" i="7"/>
  <c r="O28" i="7"/>
  <c r="R37" i="7"/>
  <c r="Q37" i="7"/>
  <c r="R28" i="7"/>
  <c r="L18" i="7"/>
  <c r="H28" i="7"/>
  <c r="K18" i="7"/>
  <c r="R43" i="7"/>
  <c r="H37" i="7"/>
  <c r="T28" i="7"/>
  <c r="O30" i="7"/>
  <c r="O18" i="7"/>
  <c r="N28" i="7"/>
  <c r="N37" i="7"/>
  <c r="I28" i="7"/>
  <c r="I43" i="7"/>
  <c r="Q18" i="7"/>
  <c r="O37" i="7"/>
  <c r="L28" i="7"/>
  <c r="I37" i="7"/>
  <c r="T21" i="7"/>
  <c r="L21" i="7"/>
  <c r="T62" i="7"/>
  <c r="N62" i="7"/>
  <c r="H62" i="7"/>
  <c r="R62" i="7"/>
  <c r="K62" i="7"/>
  <c r="O62" i="7"/>
  <c r="L62" i="7"/>
  <c r="I62" i="7"/>
  <c r="Q62" i="7"/>
  <c r="O46" i="7"/>
  <c r="I46" i="7"/>
  <c r="Q46" i="7"/>
  <c r="H46" i="7"/>
  <c r="N46" i="7"/>
  <c r="T46" i="7"/>
  <c r="R46" i="7"/>
  <c r="L46" i="7"/>
  <c r="K46" i="7"/>
  <c r="Q49" i="7"/>
  <c r="K49" i="7"/>
  <c r="N49" i="7"/>
  <c r="T49" i="7"/>
  <c r="L49" i="7"/>
  <c r="I49" i="7"/>
  <c r="H49" i="7"/>
  <c r="R49" i="7"/>
  <c r="O49" i="7"/>
  <c r="R55" i="7"/>
  <c r="L55" i="7"/>
  <c r="T55" i="7"/>
  <c r="K55" i="7"/>
  <c r="N55" i="7"/>
  <c r="I55" i="7"/>
  <c r="Q55" i="7"/>
  <c r="O55" i="7"/>
  <c r="H55" i="7"/>
  <c r="Q45" i="7"/>
  <c r="K45" i="7"/>
  <c r="T45" i="7"/>
  <c r="L45" i="7"/>
  <c r="R45" i="7"/>
  <c r="I45" i="7"/>
  <c r="H45" i="7"/>
  <c r="O45" i="7"/>
  <c r="N45" i="7"/>
  <c r="T26" i="7"/>
  <c r="N26" i="7"/>
  <c r="H26" i="7"/>
  <c r="Q26" i="7"/>
  <c r="I26" i="7"/>
  <c r="O26" i="7"/>
  <c r="L26" i="7"/>
  <c r="R26" i="7"/>
  <c r="K26" i="7"/>
  <c r="R27" i="7"/>
  <c r="L27" i="7"/>
  <c r="N27" i="7"/>
  <c r="T27" i="7"/>
  <c r="K27" i="7"/>
  <c r="Q27" i="7"/>
  <c r="I27" i="7"/>
  <c r="O27" i="7"/>
  <c r="H27" i="7"/>
  <c r="R40" i="7"/>
  <c r="L40" i="7"/>
  <c r="N40" i="7"/>
  <c r="T40" i="7"/>
  <c r="K40" i="7"/>
  <c r="I40" i="7"/>
  <c r="H40" i="7"/>
  <c r="O40" i="7"/>
  <c r="Q40" i="7"/>
  <c r="T54" i="7"/>
  <c r="N54" i="7"/>
  <c r="H54" i="7"/>
  <c r="O54" i="7"/>
  <c r="K54" i="7"/>
  <c r="R54" i="7"/>
  <c r="I54" i="7"/>
  <c r="Q54" i="7"/>
  <c r="L54" i="7"/>
  <c r="R64" i="7"/>
  <c r="L64" i="7"/>
  <c r="Q64" i="7"/>
  <c r="K64" i="7"/>
  <c r="O64" i="7"/>
  <c r="I64" i="7"/>
  <c r="H64" i="7"/>
  <c r="T64" i="7"/>
  <c r="N64" i="7"/>
  <c r="Q60" i="7"/>
  <c r="K60" i="7"/>
  <c r="R60" i="7"/>
  <c r="I60" i="7"/>
  <c r="L60" i="7"/>
  <c r="T60" i="7"/>
  <c r="H60" i="7"/>
  <c r="O60" i="7"/>
  <c r="N60" i="7"/>
  <c r="Q41" i="7"/>
  <c r="K41" i="7"/>
  <c r="R41" i="7"/>
  <c r="I41" i="7"/>
  <c r="O41" i="7"/>
  <c r="H41" i="7"/>
  <c r="T41" i="7"/>
  <c r="L41" i="7"/>
  <c r="N41" i="7"/>
  <c r="O33" i="7"/>
  <c r="I33" i="7"/>
  <c r="Q33" i="7"/>
  <c r="H33" i="7"/>
  <c r="N33" i="7"/>
  <c r="R33" i="7"/>
  <c r="K33" i="7"/>
  <c r="T33" i="7"/>
  <c r="L33" i="7"/>
  <c r="O53" i="7"/>
  <c r="I53" i="7"/>
  <c r="R53" i="7"/>
  <c r="K53" i="7"/>
  <c r="T53" i="7"/>
  <c r="H53" i="7"/>
  <c r="Q53" i="7"/>
  <c r="N53" i="7"/>
  <c r="L53" i="7"/>
  <c r="R31" i="7"/>
  <c r="L31" i="7"/>
  <c r="O31" i="7"/>
  <c r="H31" i="7"/>
  <c r="N31" i="7"/>
  <c r="Q31" i="7"/>
  <c r="I31" i="7"/>
  <c r="T31" i="7"/>
  <c r="K31" i="7"/>
  <c r="O57" i="7"/>
  <c r="I57" i="7"/>
  <c r="T57" i="7"/>
  <c r="L57" i="7"/>
  <c r="Q57" i="7"/>
  <c r="N57" i="7"/>
  <c r="R57" i="7"/>
  <c r="K57" i="7"/>
  <c r="H57" i="7"/>
  <c r="R44" i="7"/>
  <c r="L44" i="7"/>
  <c r="O44" i="7"/>
  <c r="H44" i="7"/>
  <c r="N44" i="7"/>
  <c r="K44" i="7"/>
  <c r="I44" i="7"/>
  <c r="T44" i="7"/>
  <c r="Q44" i="7"/>
  <c r="O61" i="7"/>
  <c r="I61" i="7"/>
  <c r="N61" i="7"/>
  <c r="L61" i="7"/>
  <c r="T61" i="7"/>
  <c r="K61" i="7"/>
  <c r="H61" i="7"/>
  <c r="R61" i="7"/>
  <c r="Q61" i="7"/>
  <c r="R59" i="7"/>
  <c r="L59" i="7"/>
  <c r="N59" i="7"/>
  <c r="T59" i="7"/>
  <c r="I59" i="7"/>
  <c r="Q59" i="7"/>
  <c r="H59" i="7"/>
  <c r="O59" i="7"/>
  <c r="K59" i="7"/>
  <c r="R65" i="7"/>
  <c r="L65" i="7"/>
  <c r="Q65" i="7"/>
  <c r="K65" i="7"/>
  <c r="O65" i="7"/>
  <c r="I65" i="7"/>
  <c r="N65" i="7"/>
  <c r="H65" i="7"/>
  <c r="T65" i="7"/>
  <c r="T39" i="7"/>
  <c r="N39" i="7"/>
  <c r="H39" i="7"/>
  <c r="Q39" i="7"/>
  <c r="I39" i="7"/>
  <c r="R39" i="7"/>
  <c r="O39" i="7"/>
  <c r="K39" i="7"/>
  <c r="L39" i="7"/>
  <c r="O29" i="7"/>
  <c r="I29" i="7"/>
  <c r="N29" i="7"/>
  <c r="T29" i="7"/>
  <c r="L29" i="7"/>
  <c r="Q29" i="7"/>
  <c r="H29" i="7"/>
  <c r="R29" i="7"/>
  <c r="K29" i="7"/>
  <c r="Q20" i="7"/>
  <c r="K20" i="7"/>
  <c r="N20" i="7"/>
  <c r="T20" i="7"/>
  <c r="L20" i="7"/>
  <c r="R20" i="7"/>
  <c r="I20" i="7"/>
  <c r="O20" i="7"/>
  <c r="H20" i="7"/>
  <c r="T50" i="7"/>
  <c r="N50" i="7"/>
  <c r="H50" i="7"/>
  <c r="L50" i="7"/>
  <c r="O50" i="7"/>
  <c r="K50" i="7"/>
  <c r="I50" i="7"/>
  <c r="R50" i="7"/>
  <c r="Q50" i="7"/>
  <c r="R19" i="7"/>
  <c r="L19" i="7"/>
  <c r="Q19" i="7"/>
  <c r="I19" i="7"/>
  <c r="O19" i="7"/>
  <c r="H19" i="7"/>
  <c r="N19" i="7"/>
  <c r="T19" i="7"/>
  <c r="K19" i="7"/>
  <c r="T35" i="7"/>
  <c r="N35" i="7"/>
  <c r="H35" i="7"/>
  <c r="O35" i="7"/>
  <c r="K35" i="7"/>
  <c r="R35" i="7"/>
  <c r="I35" i="7"/>
  <c r="L35" i="7"/>
  <c r="Q35" i="7"/>
  <c r="T58" i="7"/>
  <c r="N58" i="7"/>
  <c r="H58" i="7"/>
  <c r="Q58" i="7"/>
  <c r="I58" i="7"/>
  <c r="R58" i="7"/>
  <c r="O58" i="7"/>
  <c r="L58" i="7"/>
  <c r="K58" i="7"/>
  <c r="R48" i="7"/>
  <c r="L48" i="7"/>
  <c r="Q48" i="7"/>
  <c r="I48" i="7"/>
  <c r="O48" i="7"/>
  <c r="H48" i="7"/>
  <c r="N48" i="7"/>
  <c r="K48" i="7"/>
  <c r="T48" i="7"/>
  <c r="Q66" i="7"/>
  <c r="K66" i="7"/>
  <c r="O66" i="7"/>
  <c r="I66" i="7"/>
  <c r="T66" i="7"/>
  <c r="N66" i="7"/>
  <c r="H66" i="7"/>
  <c r="R66" i="7"/>
  <c r="L66" i="7"/>
  <c r="R63" i="7"/>
  <c r="L63" i="7"/>
  <c r="O63" i="7"/>
  <c r="H63" i="7"/>
  <c r="Q63" i="7"/>
  <c r="N63" i="7"/>
  <c r="K63" i="7"/>
  <c r="I63" i="7"/>
  <c r="T63" i="7"/>
  <c r="O38" i="7"/>
  <c r="I38" i="7"/>
  <c r="T38" i="7"/>
  <c r="L38" i="7"/>
  <c r="Q38" i="7"/>
  <c r="N38" i="7"/>
  <c r="R38" i="7"/>
  <c r="H38" i="7"/>
  <c r="K38" i="7"/>
  <c r="T22" i="7"/>
  <c r="N22" i="7"/>
  <c r="H22" i="7"/>
  <c r="O22" i="7"/>
  <c r="L22" i="7"/>
  <c r="R22" i="7"/>
  <c r="K22" i="7"/>
  <c r="Q22" i="7"/>
  <c r="I22" i="7"/>
  <c r="Q24" i="7"/>
  <c r="K24" i="7"/>
  <c r="O24" i="7"/>
  <c r="H24" i="7"/>
  <c r="N24" i="7"/>
  <c r="T24" i="7"/>
  <c r="L24" i="7"/>
  <c r="R24" i="7"/>
  <c r="I24" i="7"/>
  <c r="R23" i="7"/>
  <c r="L23" i="7"/>
  <c r="T23" i="7"/>
  <c r="K23" i="7"/>
  <c r="Q23" i="7"/>
  <c r="I23" i="7"/>
  <c r="O23" i="7"/>
  <c r="H23" i="7"/>
  <c r="N23" i="7"/>
  <c r="O42" i="7"/>
  <c r="I42" i="7"/>
  <c r="N42" i="7"/>
  <c r="T42" i="7"/>
  <c r="L42" i="7"/>
  <c r="R42" i="7"/>
  <c r="Q42" i="7"/>
  <c r="H42" i="7"/>
  <c r="K42" i="7"/>
  <c r="R36" i="7"/>
  <c r="L36" i="7"/>
  <c r="T36" i="7"/>
  <c r="K36" i="7"/>
  <c r="N36" i="7"/>
  <c r="I36" i="7"/>
  <c r="O36" i="7"/>
  <c r="Q36" i="7"/>
  <c r="H36" i="7"/>
  <c r="Q52" i="7"/>
  <c r="K52" i="7"/>
  <c r="N52" i="7"/>
  <c r="R52" i="7"/>
  <c r="H52" i="7"/>
  <c r="O52" i="7"/>
  <c r="L52" i="7"/>
  <c r="I52" i="7"/>
  <c r="T52" i="7"/>
  <c r="R51" i="7"/>
  <c r="L51" i="7"/>
  <c r="Q51" i="7"/>
  <c r="I51" i="7"/>
  <c r="O51" i="7"/>
  <c r="N51" i="7"/>
  <c r="K51" i="7"/>
  <c r="H51" i="7"/>
  <c r="T51" i="7"/>
  <c r="O67" i="7"/>
  <c r="I67" i="7"/>
  <c r="T67" i="7"/>
  <c r="N67" i="7"/>
  <c r="H67" i="7"/>
  <c r="R67" i="7"/>
  <c r="L67" i="7"/>
  <c r="Q67" i="7"/>
  <c r="K67" i="7"/>
  <c r="U37" i="7"/>
  <c r="U48" i="7" l="1"/>
  <c r="U19" i="7"/>
  <c r="U21" i="7"/>
  <c r="U50" i="7"/>
  <c r="U39" i="7"/>
  <c r="U59" i="7"/>
  <c r="U61" i="7"/>
  <c r="U57" i="7"/>
  <c r="U31" i="7"/>
  <c r="U53" i="7"/>
  <c r="U40" i="7"/>
  <c r="U45" i="7"/>
  <c r="U47" i="7"/>
  <c r="U62" i="7"/>
  <c r="U18" i="7"/>
  <c r="U51" i="7"/>
  <c r="U36" i="7"/>
  <c r="U42" i="7"/>
  <c r="U24" i="7"/>
  <c r="U43" i="7"/>
  <c r="U58" i="7"/>
  <c r="U56" i="7"/>
  <c r="U41" i="7"/>
  <c r="U27" i="7"/>
  <c r="U26" i="7"/>
  <c r="U30" i="7"/>
  <c r="U67" i="7"/>
  <c r="U52" i="7"/>
  <c r="U38" i="7"/>
  <c r="U63" i="7"/>
  <c r="U35" i="7"/>
  <c r="U20" i="7"/>
  <c r="U65" i="7"/>
  <c r="U44" i="7"/>
  <c r="U33" i="7"/>
  <c r="U25" i="7"/>
  <c r="U64" i="7"/>
  <c r="U54" i="7"/>
  <c r="U46" i="7"/>
  <c r="U28" i="7"/>
  <c r="U23" i="7"/>
  <c r="U22" i="7"/>
  <c r="U66" i="7"/>
  <c r="U29" i="7"/>
  <c r="U32" i="7"/>
  <c r="U60" i="7"/>
  <c r="U34" i="7"/>
  <c r="U55" i="7"/>
  <c r="U49" i="7"/>
  <c r="AJ66" i="7" l="1"/>
  <c r="AL66" i="7" s="1"/>
  <c r="AJ65" i="7"/>
  <c r="AL65" i="7" s="1"/>
  <c r="AJ64" i="7"/>
  <c r="AL64" i="7" s="1"/>
  <c r="AJ60" i="7"/>
  <c r="AL60" i="7" s="1"/>
  <c r="AJ56" i="7"/>
  <c r="AL56" i="7" s="1"/>
  <c r="AJ52" i="7"/>
  <c r="AL52" i="7" s="1"/>
  <c r="AJ67" i="7"/>
  <c r="AL67" i="7" s="1"/>
  <c r="AJ63" i="7"/>
  <c r="AL63" i="7" s="1"/>
  <c r="AJ61" i="7"/>
  <c r="AL61" i="7" s="1"/>
  <c r="AJ54" i="7"/>
  <c r="AL54" i="7" s="1"/>
  <c r="AJ45" i="7"/>
  <c r="AL45" i="7" s="1"/>
  <c r="AJ41" i="7"/>
  <c r="AL41" i="7" s="1"/>
  <c r="AJ37" i="7"/>
  <c r="AL37" i="7" s="1"/>
  <c r="AJ55" i="7"/>
  <c r="AL55" i="7" s="1"/>
  <c r="AJ49" i="7"/>
  <c r="AL49" i="7" s="1"/>
  <c r="AJ44" i="7"/>
  <c r="AL44" i="7" s="1"/>
  <c r="AJ42" i="7"/>
  <c r="AL42" i="7" s="1"/>
  <c r="AJ35" i="7"/>
  <c r="AL35" i="7" s="1"/>
  <c r="AJ32" i="7"/>
  <c r="AL32" i="7" s="1"/>
  <c r="AJ28" i="7"/>
  <c r="AL28" i="7" s="1"/>
  <c r="AJ24" i="7"/>
  <c r="AL24" i="7" s="1"/>
  <c r="AJ20" i="7"/>
  <c r="AL20" i="7" s="1"/>
  <c r="AJ62" i="7"/>
  <c r="AL62" i="7" s="1"/>
  <c r="AJ51" i="7"/>
  <c r="AL51" i="7" s="1"/>
  <c r="AJ50" i="7"/>
  <c r="AL50" i="7" s="1"/>
  <c r="AJ48" i="7"/>
  <c r="AL48" i="7" s="1"/>
  <c r="AJ46" i="7"/>
  <c r="AL46" i="7" s="1"/>
  <c r="AJ58" i="7"/>
  <c r="AL58" i="7" s="1"/>
  <c r="AJ57" i="7"/>
  <c r="AL57" i="7" s="1"/>
  <c r="AJ36" i="7"/>
  <c r="AL36" i="7" s="1"/>
  <c r="AJ31" i="7"/>
  <c r="AL31" i="7" s="1"/>
  <c r="AJ29" i="7"/>
  <c r="AL29" i="7" s="1"/>
  <c r="AJ22" i="7"/>
  <c r="AL22" i="7" s="1"/>
  <c r="AJ59" i="7"/>
  <c r="AL59" i="7" s="1"/>
  <c r="AJ40" i="7"/>
  <c r="AL40" i="7" s="1"/>
  <c r="AJ33" i="7"/>
  <c r="AL33" i="7" s="1"/>
  <c r="AJ26" i="7"/>
  <c r="AL26" i="7" s="1"/>
  <c r="AJ19" i="7"/>
  <c r="AL19" i="7" s="1"/>
  <c r="AJ43" i="7"/>
  <c r="AL43" i="7" s="1"/>
  <c r="AJ23" i="7"/>
  <c r="AL23" i="7" s="1"/>
  <c r="AJ21" i="7"/>
  <c r="AL21" i="7" s="1"/>
  <c r="AJ53" i="7"/>
  <c r="AL53" i="7" s="1"/>
  <c r="AJ47" i="7"/>
  <c r="AL47" i="7" s="1"/>
  <c r="AJ34" i="7"/>
  <c r="AL34" i="7" s="1"/>
  <c r="AJ27" i="7"/>
  <c r="AL27" i="7" s="1"/>
  <c r="AJ25" i="7"/>
  <c r="AL25" i="7" s="1"/>
  <c r="AJ39" i="7"/>
  <c r="AL39" i="7" s="1"/>
  <c r="AJ38" i="7"/>
  <c r="AL38" i="7" s="1"/>
  <c r="AJ30" i="7"/>
  <c r="AL30" i="7" s="1"/>
  <c r="AJ18" i="7"/>
  <c r="AL18" i="7" s="1"/>
</calcChain>
</file>

<file path=xl/sharedStrings.xml><?xml version="1.0" encoding="utf-8"?>
<sst xmlns="http://schemas.openxmlformats.org/spreadsheetml/2006/main" count="1043" uniqueCount="754">
  <si>
    <t>For acceptable use of this tool, refer to Info-Tech's Terms of Use. These documents are intended to supply general information only, not specific professional or personal advice, and are not intended to be used as a substitute for any kind of professional advice. Use this document either in whole or in part as a basis and guide for document creation. To customize this document with corporate marks and titles, simply replace the Info-Tech information in the Header and Footer fields of this document.</t>
  </si>
  <si>
    <t>Horizontal Axis
(X-Axis)</t>
  </si>
  <si>
    <t>Vertical Axis
(Y-Axis)</t>
  </si>
  <si>
    <t>Ranked Order</t>
  </si>
  <si>
    <t>Highest Value</t>
  </si>
  <si>
    <t>Appearing 1st</t>
  </si>
  <si>
    <t>TOP RIGHT</t>
  </si>
  <si>
    <t>Lowest Value</t>
  </si>
  <si>
    <t>Appearing 2nd</t>
  </si>
  <si>
    <t>BOTTOM RIGHT</t>
  </si>
  <si>
    <t>Mid-Point Value</t>
  </si>
  <si>
    <t>Appearing 3rd</t>
  </si>
  <si>
    <t>TOP LEFT</t>
  </si>
  <si>
    <t>Appearing 4th</t>
  </si>
  <si>
    <t>BOTTOM LEFT</t>
  </si>
  <si>
    <t>TOP RIGHT
(Data Series 1)</t>
  </si>
  <si>
    <t>BOTTOM RIGHT
(Data Series 2)</t>
  </si>
  <si>
    <t>TOP LEFT
(Data Series 3)</t>
  </si>
  <si>
    <t>BOTTOM LEFT
(Data Series 4)</t>
  </si>
  <si>
    <t>Create Sorted List</t>
  </si>
  <si>
    <t>Label</t>
  </si>
  <si>
    <t>X Value</t>
  </si>
  <si>
    <t>Y Value</t>
  </si>
  <si>
    <t>Quadrant?</t>
  </si>
  <si>
    <t>Arbitrary Factor</t>
  </si>
  <si>
    <t>Rank</t>
  </si>
  <si>
    <t>Quadrant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</si>
  <si>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</si>
  <si>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</si>
  <si>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</si>
  <si>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</si>
  <si>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</si>
  <si>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</si>
  <si>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</si>
  <si>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</si>
  <si>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</si>
  <si>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</si>
  <si>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</si>
  <si>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</si>
  <si>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</si>
  <si>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</si>
  <si>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</si>
  <si>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</si>
  <si>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</si>
  <si>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</si>
  <si>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</si>
  <si>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</si>
  <si>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</si>
  <si>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</si>
  <si>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</si>
  <si>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</si>
  <si>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</si>
  <si>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</si>
  <si>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</si>
  <si>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</si>
  <si>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</si>
  <si>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</si>
  <si>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</si>
  <si>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</si>
  <si>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</si>
  <si>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</si>
  <si>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</si>
  <si>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</si>
  <si>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</si>
  <si>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</si>
  <si>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</si>
  <si>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</si>
  <si>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</si>
  <si>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</si>
  <si>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</si>
  <si>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</si>
  <si>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</si>
  <si>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</si>
  <si>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</si>
  <si>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</si>
  <si>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</si>
  <si>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</si>
  <si>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Inputs</t>
  </si>
  <si>
    <t>Ranges</t>
  </si>
  <si>
    <t>Gauge</t>
  </si>
  <si>
    <t>Score</t>
  </si>
  <si>
    <t>Start</t>
  </si>
  <si>
    <t>Value</t>
  </si>
  <si>
    <t>Total</t>
  </si>
  <si>
    <t>Range 1</t>
  </si>
  <si>
    <t>Needle</t>
  </si>
  <si>
    <t>Range 2</t>
  </si>
  <si>
    <t>End</t>
  </si>
  <si>
    <t>Range 3</t>
  </si>
  <si>
    <t>Range 4</t>
  </si>
  <si>
    <t>Range 5</t>
  </si>
  <si>
    <t>No</t>
  </si>
  <si>
    <t>Cover Page</t>
  </si>
  <si>
    <t>Table of Contents</t>
  </si>
  <si>
    <t>Scoping section</t>
  </si>
  <si>
    <t>Score:</t>
  </si>
  <si>
    <t>Clear and concise</t>
  </si>
  <si>
    <t>Consistent font</t>
  </si>
  <si>
    <t>Consistent use of bullets</t>
  </si>
  <si>
    <t>Consistent indenting</t>
  </si>
  <si>
    <t>Use of bold, italics and underlining is consistent</t>
  </si>
  <si>
    <t>Lists &amp; Error Messages</t>
  </si>
  <si>
    <t>SHEET</t>
  </si>
  <si>
    <t>USE</t>
  </si>
  <si>
    <t>NAME</t>
  </si>
  <si>
    <t>LIST</t>
  </si>
  <si>
    <t>-</t>
  </si>
  <si>
    <t xml:space="preserve">3. Other Considerations </t>
  </si>
  <si>
    <t>ocrfxtype</t>
  </si>
  <si>
    <t>Other</t>
  </si>
  <si>
    <t>Type of Request:</t>
  </si>
  <si>
    <t xml:space="preserve">2. Standards </t>
  </si>
  <si>
    <t>Review Request Type</t>
  </si>
  <si>
    <t>stdreviewrequesttype</t>
  </si>
  <si>
    <t>Description</t>
  </si>
  <si>
    <t>Present</t>
  </si>
  <si>
    <t>Complete and Adequate</t>
  </si>
  <si>
    <t>Requirements</t>
  </si>
  <si>
    <t>Analyst notes</t>
  </si>
  <si>
    <t>Structure</t>
  </si>
  <si>
    <t>Analyst Notes</t>
  </si>
  <si>
    <t>Overall Quality</t>
  </si>
  <si>
    <t>General Terms Quality</t>
  </si>
  <si>
    <t>Specific Quality</t>
  </si>
  <si>
    <t>Visual Quality</t>
  </si>
  <si>
    <t>General Range 1</t>
  </si>
  <si>
    <t>General Score</t>
  </si>
  <si>
    <t>General Start</t>
  </si>
  <si>
    <t>General Range 2</t>
  </si>
  <si>
    <t>General Range 3</t>
  </si>
  <si>
    <t>General Range 4</t>
  </si>
  <si>
    <t>General Range 5</t>
  </si>
  <si>
    <t>General End</t>
  </si>
  <si>
    <t>General Value</t>
  </si>
  <si>
    <t>General Needle</t>
  </si>
  <si>
    <t>Specific Score</t>
  </si>
  <si>
    <t>Specific Start</t>
  </si>
  <si>
    <t>Specific Range 1</t>
  </si>
  <si>
    <t>Specific Range 2</t>
  </si>
  <si>
    <t>Specific Range 3</t>
  </si>
  <si>
    <t>Specific Range 4</t>
  </si>
  <si>
    <t>Specific Range 5</t>
  </si>
  <si>
    <t>Specific End</t>
  </si>
  <si>
    <t>Specific Value</t>
  </si>
  <si>
    <t>Specific Needle</t>
  </si>
  <si>
    <t>Visual Score</t>
  </si>
  <si>
    <t>Visual Start</t>
  </si>
  <si>
    <t>Visual Range 1</t>
  </si>
  <si>
    <t>Visual Range 2</t>
  </si>
  <si>
    <t>Visual Range 3</t>
  </si>
  <si>
    <t>Visual Range 4</t>
  </si>
  <si>
    <t>Visual Range 5</t>
  </si>
  <si>
    <t>Visual End</t>
  </si>
  <si>
    <t>Visual Value</t>
  </si>
  <si>
    <t>Visual Needle</t>
  </si>
  <si>
    <t>Use the following results to populate the response.
The Overall result is a composite of General, Specific and Visual scores weighted 45/45/10</t>
  </si>
  <si>
    <t>Format</t>
  </si>
  <si>
    <t>Key Requirement #1</t>
  </si>
  <si>
    <t>Key Requirement #2</t>
  </si>
  <si>
    <t>Key Requirement #3</t>
  </si>
  <si>
    <t>Key Requirement #4</t>
  </si>
  <si>
    <t>Key Requirement #5</t>
  </si>
  <si>
    <t>Key Requirement #6</t>
  </si>
  <si>
    <t>Key Requirement #7</t>
  </si>
  <si>
    <t>Key Requirement #8</t>
  </si>
  <si>
    <t>Key Requirement #9</t>
  </si>
  <si>
    <t>Key Requirement #10</t>
  </si>
  <si>
    <t>Is there a table of contents with page numbers?</t>
  </si>
  <si>
    <t>Is there an overview of the 10 key requirements and what is not in scope?</t>
  </si>
  <si>
    <t>Is the font consistent through out? Watch for changes in font spacing and justification.</t>
  </si>
  <si>
    <t>Are bullets used consistently and appropriately?</t>
  </si>
  <si>
    <t>is the indenting consistent?</t>
  </si>
  <si>
    <t>Is the use of bold, italics and underlining consistent and clear as to intent?</t>
  </si>
  <si>
    <t>Fill in the top 10 key requirements as specified by the member</t>
  </si>
  <si>
    <t>If you can't identify the key requirements from the RFP, ask for them in the review call.</t>
  </si>
  <si>
    <t>Grant Application Review Checklist</t>
  </si>
  <si>
    <t>Grant Application Review Results</t>
  </si>
  <si>
    <t>Entire Application</t>
  </si>
  <si>
    <t>Written Component</t>
  </si>
  <si>
    <t>Budget</t>
  </si>
  <si>
    <t>Does the cover page have Organization Name, Project Name, Contact Information, Date</t>
  </si>
  <si>
    <t>Cover Letter</t>
  </si>
  <si>
    <t>Is there a brief letter outlining the proposed project and the main components?</t>
  </si>
  <si>
    <t>Meets word or page requirements</t>
  </si>
  <si>
    <t>Does the application meet word and page count limits?</t>
  </si>
  <si>
    <t>Summary of Proposal</t>
  </si>
  <si>
    <t>Is there a summary of the proposal that includes the amount, timing, involved parties, and impacted parties?</t>
  </si>
  <si>
    <t>Organizational Information</t>
  </si>
  <si>
    <t>Problem Statement or Needs Description</t>
  </si>
  <si>
    <t>Is there a summary identifying the main concern and why funds are needed?</t>
  </si>
  <si>
    <t>Is there a detailed outline on how the project will be achieved?</t>
  </si>
  <si>
    <t>Outcomes or Impact</t>
  </si>
  <si>
    <t>Is there a thorough overview of the impact the project will have?</t>
  </si>
  <si>
    <t>Is there a budget going over the project costs and other funding sources?</t>
  </si>
  <si>
    <t>Additional Supporting Documents</t>
  </si>
  <si>
    <t>Are supporting documents included?</t>
  </si>
  <si>
    <t>Is there a signed letter or statement from leadership indicating their support for the application?</t>
  </si>
  <si>
    <t>Objective or Goal</t>
  </si>
  <si>
    <t>Is there a clear objective or goal of the purposed project?</t>
  </si>
  <si>
    <t>Method to Evaluate Impact</t>
  </si>
  <si>
    <t>Is there a plan on how the project impact will be evaluated?</t>
  </si>
  <si>
    <t>Letter/Resolution of Support</t>
  </si>
  <si>
    <t>Work Plan and Timeline</t>
  </si>
  <si>
    <t>Use the following checklists to assist in the evaluation of the grant applications structure and format. If a section is not a requirement and it is not present then answer the questions as "Yes" to avoid the optional information lowering the score.
Do NOT spend a lot of time answer these questions. This a very quick initial pass through the document.</t>
  </si>
  <si>
    <t>Thorough budget provided</t>
  </si>
  <si>
    <t xml:space="preserve">Does the budget include a detailed list of line items? </t>
  </si>
  <si>
    <t>Other funding sources</t>
  </si>
  <si>
    <t>Administrative costs</t>
  </si>
  <si>
    <t>Does the budget include the administrative costs associated with the funding opportunity?</t>
  </si>
  <si>
    <t>Objective</t>
  </si>
  <si>
    <t>Alignment</t>
  </si>
  <si>
    <t>Does the proposal objective align with the funding opportunity?</t>
  </si>
  <si>
    <t>Organizational IT Priorities</t>
  </si>
  <si>
    <t>Does the proposal align with the priorities of the organizations IT Department/Division?</t>
  </si>
  <si>
    <t>Target Audience</t>
  </si>
  <si>
    <t>Agency Program Officer</t>
  </si>
  <si>
    <t>Has the organization spoken with the Agency Program Officer to clarify and confirm alignment?</t>
  </si>
  <si>
    <t>Does the target audience of the proposed project align with the funding agencies intended use of fund?</t>
  </si>
  <si>
    <t>Application Quality</t>
  </si>
  <si>
    <t>Training or Presentations</t>
  </si>
  <si>
    <t>Has the organization attended all training or presentation sessions related to the award?</t>
  </si>
  <si>
    <t>Is the proposal easy to read and get to the point?</t>
  </si>
  <si>
    <t>Does the application avoid contradicting itself and provided consistent responses?</t>
  </si>
  <si>
    <t>Missing information</t>
  </si>
  <si>
    <t>Is the application complete and include all critical components outlined in the opportunity announcement?</t>
  </si>
  <si>
    <t>Is the organization eligible to apply for the grant funding?</t>
  </si>
  <si>
    <t>Grammer and spelling</t>
  </si>
  <si>
    <t>Jargon or acronyms</t>
  </si>
  <si>
    <t>Does the application consider all potentially impacted target populations?</t>
  </si>
  <si>
    <t>Feasibility</t>
  </si>
  <si>
    <t>Is the timeline put forward for the project feasible?</t>
  </si>
  <si>
    <t>Target population</t>
  </si>
  <si>
    <t>Due date</t>
  </si>
  <si>
    <t>Did the grant writer allocate enough time to write, edit, critique and submit the application?</t>
  </si>
  <si>
    <t>Are there sufficient resources to implement the proposed project?</t>
  </si>
  <si>
    <t>The evaluation criteria can be collected and measured?</t>
  </si>
  <si>
    <t>Impact evaluation</t>
  </si>
  <si>
    <t>Problem or need</t>
  </si>
  <si>
    <t>Project resources</t>
  </si>
  <si>
    <t>Workplan or timeline</t>
  </si>
  <si>
    <t>Partnership</t>
  </si>
  <si>
    <t>Has the organization formed a partnership with a relevant third party organization?</t>
  </si>
  <si>
    <t>Are the benefits of implementing the project clearly tied to the problem or need that should be addressed?</t>
  </si>
  <si>
    <t>Cost to execution</t>
  </si>
  <si>
    <t>Has the organization requested a reasonable amount of funding to cover the proposed project?</t>
  </si>
  <si>
    <t>The checklists on this tab represent the general requirements expected of most quality application.. By having all the right answers in this section the application will positively answer the question "Do you have a competitive grant application worth submitting?"</t>
  </si>
  <si>
    <t>Grant Type</t>
  </si>
  <si>
    <t>Seed</t>
  </si>
  <si>
    <t>Expansion</t>
  </si>
  <si>
    <t>Replication</t>
  </si>
  <si>
    <t>Sustainment</t>
  </si>
  <si>
    <t>Grant Type:</t>
  </si>
  <si>
    <t>Organization Name</t>
  </si>
  <si>
    <t>:</t>
  </si>
  <si>
    <t>Sec</t>
  </si>
  <si>
    <t>#</t>
  </si>
  <si>
    <t>Requirement / Criterion</t>
  </si>
  <si>
    <t>Evaluation Question</t>
  </si>
  <si>
    <t>Type</t>
  </si>
  <si>
    <t>Score / P/F Meaning</t>
  </si>
  <si>
    <t>Reviewer Notes</t>
  </si>
  <si>
    <t>I. Administrative Thresholds (Pass/Fail)</t>
  </si>
  <si>
    <t>SAM.gov Registration</t>
  </si>
  <si>
    <t>Is SAM.gov registration active and valid?</t>
  </si>
  <si>
    <t>P/F</t>
  </si>
  <si>
    <t>Must Pass</t>
  </si>
  <si>
    <t>Must be active at submission &amp; throughout award.</t>
  </si>
  <si>
    <t>UEI</t>
  </si>
  <si>
    <t>Is the UEI valid and SAM‑generated?</t>
  </si>
  <si>
    <t>Replaces DUNS.</t>
  </si>
  <si>
    <t>Grants.gov Submission</t>
  </si>
  <si>
    <t>Is the full package on track to be submitted before the deadline?</t>
  </si>
  <si>
    <t>Late = reject.</t>
  </si>
  <si>
    <t>Authorized Rep</t>
  </si>
  <si>
    <t>Was the application submitted by an AOR?</t>
  </si>
  <si>
    <t>Grants.gov AOR role required.</t>
  </si>
  <si>
    <t>Proper Naming</t>
  </si>
  <si>
    <t>Does the file follow naming convention?</t>
  </si>
  <si>
    <t>Should Pass</t>
  </si>
  <si>
    <t>Recommended: Org_2022_ATTAIN_ID.</t>
  </si>
  <si>
    <t>II. Applicant Eligibility &amp; Partnerships (Pass/Fail)</t>
  </si>
  <si>
    <t>Eligible Entity</t>
  </si>
  <si>
    <t>Is applicant a state/local gov, MPO, transit agency, or multijurisdictional group?</t>
  </si>
  <si>
    <t>Academic institutions cannot be lead.</t>
  </si>
  <si>
    <t>Consortium Rule</t>
  </si>
  <si>
    <t>If academia involved, is it part of a consortium (not sole applicant)?</t>
  </si>
  <si>
    <t>Partnership Plan</t>
  </si>
  <si>
    <t>Does the technical app include public/private partnership plan?</t>
  </si>
  <si>
    <t>Required in Volume 1.</t>
  </si>
  <si>
    <t>Rural Check</t>
  </si>
  <si>
    <t>Does project serve rural (&lt;50k population)?</t>
  </si>
  <si>
    <t>Y/N</t>
  </si>
  <si>
    <t>—</t>
  </si>
  <si>
    <t>Rural set‑aside relevance.</t>
  </si>
  <si>
    <t>III. Application Package Completeness (Pass/Fail)</t>
  </si>
  <si>
    <t>Technical Application</t>
  </si>
  <si>
    <t>Is Volume 1 ≤ 30 pages including Sections I–IV?</t>
  </si>
  <si>
    <t>Overlength disqualifies.</t>
  </si>
  <si>
    <t>Staffing Description</t>
  </si>
  <si>
    <t>Is staffing section (≤5 pages) included?</t>
  </si>
  <si>
    <t>Counts toward 30 pages.</t>
  </si>
  <si>
    <t>Key Résumés</t>
  </si>
  <si>
    <t>≤5 résumés, each ≤4 pages?</t>
  </si>
  <si>
    <t>Extra pages may be removed.</t>
  </si>
  <si>
    <t>Standard Forms</t>
  </si>
  <si>
    <t>Are SF‑424, SF‑424A, Lobbying Form included?</t>
  </si>
  <si>
    <t>Cost Share</t>
  </si>
  <si>
    <t>Evidence provided for 20% non‑federal match?</t>
  </si>
  <si>
    <t>Letters of commitment required.</t>
  </si>
  <si>
    <t>IV. Technical &amp; Programmatic Merit (Scored)</t>
  </si>
  <si>
    <t>Technology Alignment</t>
  </si>
  <si>
    <t>Does the project deploy ≥1 of the 16 eligible ATTAIN technologies?</t>
  </si>
  <si>
    <t>1–5</t>
  </si>
  <si>
    <t>1 = weak, 3 = adequate, 5 = clear/strong</t>
  </si>
  <si>
    <t>Project clearly deploys eligible ATTAIN technologies with strong justification and documented relevance.</t>
  </si>
  <si>
    <t>Deployment Readiness</t>
  </si>
  <si>
    <t>Are timelines feasible for NEPA, contracting, procurement, deployment?</t>
  </si>
  <si>
    <t>1 = risky, 3 = moderate readiness, 5 = highly ready</t>
  </si>
  <si>
    <t>Timeline appears feasible with realistic NEPA pathway, procurement readiness, and manageable deployment risks.</t>
  </si>
  <si>
    <t>Environmental Impact</t>
  </si>
  <si>
    <t>Does the project show measurable GHG reduction or climate goals?</t>
  </si>
  <si>
    <t>1 = unclear, 3 = moderate, 5 = strong</t>
  </si>
  <si>
    <t>Proposal provides quantifiable emissions reductions and clear climate benefits tied to activities.</t>
  </si>
  <si>
    <t>Equity &amp; Barriers</t>
  </si>
  <si>
    <t>Does it reduce transportation barriers for underserved communities?</t>
  </si>
  <si>
    <t>1 = minimal, 3 = some benefits, 5 = high equity impact</t>
  </si>
  <si>
    <t>Strong focus on underserved communities with measurable mobility improvements and reduced access barriers.</t>
  </si>
  <si>
    <t>Scalability</t>
  </si>
  <si>
    <t>Can deployment be replicated/ported to other regions easily?</t>
  </si>
  <si>
    <t>1 = site‑specific, 3 = some scalability, 5 = highly scalable</t>
  </si>
  <si>
    <t>Project demonstrates strong potential for replication and easy transferability to other jurisdictions.</t>
  </si>
  <si>
    <t>Staffing Expertise</t>
  </si>
  <si>
    <t>Do key personnel have proven experience with advanced mobility systems?</t>
  </si>
  <si>
    <t>1 = minimal, 3 = adequate, 5 = highly qualified</t>
  </si>
  <si>
    <t>Key staff possess relevant experience and proven track record deploying transportation technologies successfully.</t>
  </si>
  <si>
    <t>V. Project Outcome Criteria (Scored)</t>
  </si>
  <si>
    <t>Economic &amp; Freight Outcomes</t>
  </si>
  <si>
    <t>Will project improve jobs, union support, freight efficiency?</t>
  </si>
  <si>
    <t>1 = low impact, 3 = moderate, 5 = high impact</t>
  </si>
  <si>
    <t>Project enhances freight efficiency, job creation, and aligns with labor-supportive transportation improvements.</t>
  </si>
  <si>
    <t>Climate &amp; Resilience</t>
  </si>
  <si>
    <t>Will project improve flooding/stormwater/sustainability outcomes?</t>
  </si>
  <si>
    <t>1 = minimal, 3 = moderate, 5 = significant</t>
  </si>
  <si>
    <t>Proposal strengthens climate resilience through electrification, stormwater reduction, and sustainability measures.</t>
  </si>
  <si>
    <t>Equity &amp; Quality of Life</t>
  </si>
  <si>
    <t>Will project improve access, affordability, services, mobility?</t>
  </si>
  <si>
    <t>1 = limited, 3 = moderate, 5 = high community benefit</t>
  </si>
  <si>
    <t>Project improves access, affordability, and essential service connectivity for vulnerable populations.</t>
  </si>
  <si>
    <t>VI. Financial Integrity &amp; Restrictions (Pass/Fail)</t>
  </si>
  <si>
    <t>Max Award Check</t>
  </si>
  <si>
    <t>Does requested funding ≤ $12M/year?</t>
  </si>
  <si>
    <t>Max Federal Share</t>
  </si>
  <si>
    <t>Is federal share ≤ 80% of total cost?</t>
  </si>
  <si>
    <t>Planning/Reporting Limit</t>
  </si>
  <si>
    <t>Is planning/reporting ≤ 5% of budget?</t>
  </si>
  <si>
    <t>Unallowable Costs</t>
  </si>
  <si>
    <t>Are pre-award or prep costs excluded?</t>
  </si>
  <si>
    <t>Union Organizing Restriction</t>
  </si>
  <si>
    <t>Is project free from union‑related advocacy spending?</t>
  </si>
  <si>
    <t>Interpretation</t>
  </si>
  <si>
    <t>Equivalent FHWA Adjectival Rating</t>
  </si>
  <si>
    <t>Outstanding / Fully Meets Standard</t>
  </si>
  <si>
    <t>Highly Recommended</t>
  </si>
  <si>
    <t>Strong</t>
  </si>
  <si>
    <t>Recommended (high)</t>
  </si>
  <si>
    <t>Adequate / Acceptable</t>
  </si>
  <si>
    <t>Recommended</t>
  </si>
  <si>
    <t>Weak</t>
  </si>
  <si>
    <t>Borderline</t>
  </si>
  <si>
    <t>Very Weak</t>
  </si>
  <si>
    <t>Not Recommended</t>
  </si>
  <si>
    <t>Missing</t>
  </si>
  <si>
    <t>Weight (%)</t>
  </si>
  <si>
    <t>Score P/F</t>
  </si>
  <si>
    <t>Active AMIS Account</t>
  </si>
  <si>
    <t>Is the applicant registered and active in AMIS?</t>
  </si>
  <si>
    <t>Organization must be registered in the Awards Management Information System (AMIS).</t>
  </si>
  <si>
    <t>SF‑424 Submission</t>
  </si>
  <si>
    <t>Is the application on track for submission before the deadline?</t>
  </si>
  <si>
    <t>Submitted via Grants.gov by the deadline.</t>
  </si>
  <si>
    <t>EIN/UEI Match</t>
  </si>
  <si>
    <t>Do EIN/UEI match across SAM, Grants.gov, AMIS?</t>
  </si>
  <si>
    <t>The EIN and UEI must match exactly across SAM.gov, Grants.gov, and AMIS.</t>
  </si>
  <si>
    <t>Title VI Worksheet</t>
  </si>
  <si>
    <t>Was the worksheet submitted in AMIS by Mar 21, 2025?</t>
  </si>
  <si>
    <t>Compliance worksheet must be submitted in AMIS by &lt;Date&gt;.</t>
  </si>
  <si>
    <t>Was the application submitted by an eligible employee/officer?</t>
  </si>
  <si>
    <t>Consultants prohibited. Application must be signed/submitted by an employee/officer, not a consultant.</t>
  </si>
  <si>
    <t>Certification Status</t>
  </si>
  <si>
    <t>Is the applicant a Certified CDFI on NOFA publication date?</t>
  </si>
  <si>
    <t>Required for FA Applicants: Must be Certified CDFIs by the NOFA publication date.</t>
  </si>
  <si>
    <t>Category Placement</t>
  </si>
  <si>
    <t>Does applicant meet SECA or Core definitions?</t>
  </si>
  <si>
    <t>Award Type</t>
  </si>
  <si>
    <t>Did applicant apply for only FA or TA (not both)?</t>
  </si>
  <si>
    <t>Single application. Applicant can apply for FA or TA, but not both.</t>
  </si>
  <si>
    <t>3‑Year Funding Cap</t>
  </si>
  <si>
    <t>Is total ≤ $5M across 3 years?</t>
  </si>
  <si>
    <t>CAMELS Rating (Capital Adequacy, Asset Quality, Management, Earnings, Liquidity, and Sensitivity to Market Risk)</t>
  </si>
  <si>
    <t>If regulated, CAMELS ≥ 3 (Financial Assistance) or 4 (Technical Assistance)?</t>
  </si>
  <si>
    <t>CRA (Community Reinvestment Act) Rating</t>
  </si>
  <si>
    <t>CRA rating “Satisfactory” or better?</t>
  </si>
  <si>
    <t>Applies to DIHC + Subsidiary. Required for both the DIHC and its Subsidiary.</t>
  </si>
  <si>
    <t>AAT Score (Application Assessment Tool)</t>
  </si>
  <si>
    <t>If organization is an unregulated entity, is AAT composite = 1–3?</t>
  </si>
  <si>
    <t>Automated risk screening (Unregulated) based on 23 financial indicators in the Application Assessment Tool. AAT &gt; 3 are manually re-evaluated by CDFI Fund staff</t>
  </si>
  <si>
    <t>Compliance Risk</t>
  </si>
  <si>
    <t>Compliance score = 1–3?</t>
  </si>
  <si>
    <t>Based on reporting history + PG&amp;M and performance risk.</t>
  </si>
  <si>
    <t>Business Strategy</t>
  </si>
  <si>
    <t>Do strategic goals support mission and selected FA objective?</t>
  </si>
  <si>
    <t>1–12</t>
  </si>
  <si>
    <t>Max 12 pts</t>
  </si>
  <si>
    <t>Market Analysis</t>
  </si>
  <si>
    <t>Does the applicant demonstrate demand for products and understanding of competitors?</t>
  </si>
  <si>
    <t>1–7</t>
  </si>
  <si>
    <t>Max 7 pts.</t>
  </si>
  <si>
    <t>Products/Services</t>
  </si>
  <si>
    <t>Do products directly meet the identified needs of the target population?</t>
  </si>
  <si>
    <t>Max 12 pts.</t>
  </si>
  <si>
    <t>Management &amp; Track Record</t>
  </si>
  <si>
    <t>Do key staff and leadership show capacity, expertise, systems, and policies to achieve growth goals?</t>
  </si>
  <si>
    <t>Growth &amp; Financial Projections</t>
  </si>
  <si>
    <t>Are projections achievable and data-backed on historic activity?</t>
  </si>
  <si>
    <t>Economic Distress</t>
  </si>
  <si>
    <t>Does the project serve ELI/VLI populations meaningfully?</t>
  </si>
  <si>
    <t>1 - 5</t>
  </si>
  <si>
    <t>Focus Areas: Serving Extremely Low-Income (ELI) or Very Low-Income (VLI) beneficiaries</t>
  </si>
  <si>
    <t>Economic Opportunities</t>
  </si>
  <si>
    <t>Does the project expand opportunities measurably?</t>
  </si>
  <si>
    <t>Focus Areas: Meaningful, quantifiable expansion of opportunities for the community.</t>
  </si>
  <si>
    <t>Community Collaboration</t>
  </si>
  <si>
    <t>Does the applicant demonstrate partner &amp; stakeholder engagement?</t>
  </si>
  <si>
    <t>Focus Areas: Engaging with partners and stakeholders to achieve outcomes.</t>
  </si>
  <si>
    <t>Dollar-for-Dollar Match</t>
  </si>
  <si>
    <t>Does applicant meet the full match?</t>
  </si>
  <si>
    <t>Must provide non-federal match for every dollar requested.</t>
  </si>
  <si>
    <t>50% In-Hand</t>
  </si>
  <si>
    <t>Is ≥50% of match committed or in-hand?</t>
  </si>
  <si>
    <t>At least 50% of the match must be In-Hand or Committed at application.</t>
  </si>
  <si>
    <t>Eligible Sources</t>
  </si>
  <si>
    <t>Are match sources eligible?</t>
  </si>
  <si>
    <t>Grants, loans (≥ 3yr term), retained earnings, or equity.</t>
  </si>
  <si>
    <t>Loan Terms</t>
  </si>
  <si>
    <t>Does loan match meet required terms (4.04%, 13 yrs)?</t>
  </si>
  <si>
    <t>Loan awards will have fixed 4.04% rate and 13-year term.</t>
  </si>
  <si>
    <t>Nonprofit Security Grant Program (NSGP) - Review Rubric</t>
  </si>
  <si>
    <t>Sub-dimension</t>
  </si>
  <si>
    <t>Criterion</t>
  </si>
  <si>
    <t>Max Score</t>
  </si>
  <si>
    <t>Actual Score</t>
  </si>
  <si>
    <t xml:space="preserve">I. Threshold Criteria and Eligibility (Pass/Fail) - </t>
  </si>
  <si>
    <t>A. Organization Status</t>
  </si>
  <si>
    <t>1. Is the organization described under section 501(c)(3) of the IRC and exempt from tax under section 501(a)?</t>
  </si>
  <si>
    <t>Yes</t>
  </si>
  <si>
    <t>Churches, mosques, and synagogues are automatically exempt and may not be required to provide a recognition of exemption.</t>
  </si>
  <si>
    <t>2. Is the final beneficiary of the NSGP funds an eligible nonprofit organization (i.e., not a for-profit/fundraising extension)?</t>
  </si>
  <si>
    <t>NSGP funds must benefit the nonprofit organization itself.</t>
  </si>
  <si>
    <t>B. Location and Program Alignment</t>
  </si>
  <si>
    <t>3. Does the application correctly align with the location (NSGP-UA for designated high-risk urban areas, NSGP-S for outside those areas)?</t>
  </si>
  <si>
    <t>DHS/FEMA will disqualify applications submitted to the wrong program.</t>
  </si>
  <si>
    <t>C. Application Limits</t>
  </si>
  <si>
    <t>4. Does the application represent only one physical site/location/physical address?</t>
  </si>
  <si>
    <t>P.O. Boxes are not allowed as locations.</t>
  </si>
  <si>
    <t>6. Has the nonprofit organization limited its total applications across both NSGP-UA and NSGP-S (per state) to a maximum of six sites total (three maximum per funding stream, not exceeding $600,000)?</t>
  </si>
  <si>
    <t>D. Documentation and Compliance</t>
  </si>
  <si>
    <t>7. Was the application submitted to the respective State Administrative Agency (SAA) by the SAA’s deadline?</t>
  </si>
  <si>
    <t>The nonprofit must adhere to the SAA-established requirements and deadlines.</t>
  </si>
  <si>
    <t>8. Is the application package complete and are all necessary forms (e.g., Investment Justification) the correct, current year versions (not previous year forms)?</t>
  </si>
  <si>
    <t>Incomplete or administratively noncompliant packages (e.g., scanned IJs) will be disqualified.</t>
  </si>
  <si>
    <t>Failure to provide a site-unique assessment may cause rejection.</t>
  </si>
  <si>
    <t>II. Required Documents and Application Components</t>
  </si>
  <si>
    <t>A. Investment Justification (IJ)</t>
  </si>
  <si>
    <t>1. Does the IJ use the DHS/FEMA provided template (Form FF-207-FY-21-115).</t>
  </si>
  <si>
    <t>2. Does the IJ identifies the location(s)/physical address(es) the nonprofit occupies at the time of application.</t>
  </si>
  <si>
    <t>3. Does the IJ addresses an identified risk (threat and vulnerability).</t>
  </si>
  <si>
    <t>4. Does the IJ demonstrates feasibility and effectiveness at reducing identified risks.</t>
  </si>
  <si>
    <t>5. Does the IJ project can be fully completed within the three-year Period of Performance (POP).</t>
  </si>
  <si>
    <t>6. Does the IJ includes a clear breakdown of quantities and costs for resources procured across multiple sites (if applicable).</t>
  </si>
  <si>
    <t>B. Supporting Documents</t>
  </si>
  <si>
    <t>Must be maintained by the SAA and made available to DHS/FEMA upon request.</t>
  </si>
  <si>
    <t>Used by the SAA to validate the self-certified organization type.</t>
  </si>
  <si>
    <t>C. Organization Type (for Multiplier)</t>
  </si>
  <si>
    <t>9. Is the organization self-identified as Ideology-based/Spiritual/Religious (e.g., Houses of Worship, Educational Institutions, Medical Facilities)?</t>
  </si>
  <si>
    <t>NA</t>
  </si>
  <si>
    <t>10. Is the organization self-identified as Educational (secular) or Medical (secular)?</t>
  </si>
  <si>
    <t>11. Is the organization self-identified as Other?</t>
  </si>
  <si>
    <t>III. Substantive Review Criteria 
(For SAA Scoring and Rubric Development)</t>
  </si>
  <si>
    <t>A. Applicant Information</t>
  </si>
  <si>
    <t>Did the subapplicant provide all the required information in the Applicant Information Section?</t>
  </si>
  <si>
    <t>If 'No,' application may be disqualified.</t>
  </si>
  <si>
    <t>B. Background Information</t>
  </si>
  <si>
    <t>3 points: Full, clear, and effective description. 0 points: Did not provide a description.</t>
  </si>
  <si>
    <t>2 points: Full, clear, and effective description. 0 points: Did not provide a description.</t>
  </si>
  <si>
    <t>C. Risk (Threat, Vulnerability, and Consequence)</t>
  </si>
  <si>
    <t>5 points: Multiple, detailed, and specific threats/attacks. 0 points: Does not discuss specific threats/attacks.</t>
  </si>
  <si>
    <t>5 points: Clear, relevant, and compelling description. 0 points: Did not discuss or describe susceptibility.</t>
  </si>
  <si>
    <t>5 points: Clear, relevant, and compelling description of potential negative consequences. 0 points: Did not discuss or describe potential negative consequences.</t>
  </si>
  <si>
    <t>D. Facility Hardening</t>
  </si>
  <si>
    <t>1. Quality of description of proposed facility hardening activities, projects, and/or equipment and their relation to the vulnerabilities described in the "Risk" Section.</t>
  </si>
  <si>
    <t>3 points: Clearly aligned with and effectively mitigate identified risks/vulnerabilities. 0 points: Proposals do not mitigate identified risks/vulnerabilities.</t>
  </si>
  <si>
    <t>3 points: Clearly and effectively focused. 0 points: Activities do not focus on prevention/protection.</t>
  </si>
  <si>
    <t>3 points: Effectively address the listed vulnerability. 0 points: No vulnerabilities listed and/or proposals do not address listed vulnerabilities.</t>
  </si>
  <si>
    <t>E. Milestones</t>
  </si>
  <si>
    <t>3 points: Fully and effectively described. 0 points: Did not provide information.</t>
  </si>
  <si>
    <t>2 points: Feasible over the POP. 0 points: Not feasible.</t>
  </si>
  <si>
    <t>F. Project Management</t>
  </si>
  <si>
    <t>2 points: Fully justified. 0 points: Did not justify effectiveness. Requires brief description of project manager(s) and level of experience.</t>
  </si>
  <si>
    <t>G. Impact</t>
  </si>
  <si>
    <t>4 points: Full and detailed description. 0 points: Did not describe outcomes/outputs.</t>
  </si>
  <si>
    <t>IV. Final Scoring</t>
  </si>
  <si>
    <t>Organization Type</t>
  </si>
  <si>
    <t>Are you one of the Ideology-based/Spiritual/Religious entities (x3); secular medical and educational institutions (x2); Other Non-profits</t>
  </si>
  <si>
    <t>Previous recipient</t>
  </si>
  <si>
    <t xml:space="preserve">Have you received the NSGP grant previously?  </t>
  </si>
  <si>
    <t>Bonus +15; In the event of a tie in the Final Score, priority is given first to organizations that have not received prior year funding, and then to those prioritized highest by their SAA.</t>
  </si>
  <si>
    <t>Total Score</t>
  </si>
  <si>
    <t>State and Local Cybersecurity Grant Program (SLCGP) - Review Rubric</t>
  </si>
  <si>
    <t>Section</t>
  </si>
  <si>
    <t>Evaluation Question (If Applicable)</t>
  </si>
  <si>
    <t>P/F or Score</t>
  </si>
  <si>
    <t>Active SAM.gov Registration</t>
  </si>
  <si>
    <t>Pass/Fail</t>
  </si>
  <si>
    <t>Must be active at submission + award lifecycle</t>
  </si>
  <si>
    <t>Unique Entity Identifier (UEI)</t>
  </si>
  <si>
    <t>Has the applicant provided a valid UEI?</t>
  </si>
  <si>
    <t>Valid UEI must appear on SF‑424</t>
  </si>
  <si>
    <t>Employer Identification Number (EIN)</t>
  </si>
  <si>
    <t>Has a valid EIN been included?</t>
  </si>
  <si>
    <t>EIN from IRS must be included</t>
  </si>
  <si>
    <t>FEMA GO Account</t>
  </si>
  <si>
    <t>Was the application submitted through FEMA GO?</t>
  </si>
  <si>
    <t>Application must be submitted through FEMA GO</t>
  </si>
  <si>
    <t>Timely Submission</t>
  </si>
  <si>
    <t>Eligible Applicant (SAA)</t>
  </si>
  <si>
    <t>Is the applicant the Governor‑designated SAA?</t>
  </si>
  <si>
    <t>Only SAA may apply</t>
  </si>
  <si>
    <t>Cybersecurity Planning Committee</t>
  </si>
  <si>
    <t>Has the committee's membership list + charter been provided?</t>
  </si>
  <si>
    <t>Committee membership list + charter must be submitted</t>
  </si>
  <si>
    <t>Cybersecurity Plan</t>
  </si>
  <si>
    <t>Must be CISA‑approved or under revision</t>
  </si>
  <si>
    <t>80% Pass‑Through Certification</t>
  </si>
  <si>
    <t>Does the applicant certify ≥80% funds to locals?</t>
  </si>
  <si>
    <t>80% of funds must be passed to locals</t>
  </si>
  <si>
    <t>25% Rural Pass‑Through</t>
  </si>
  <si>
    <t>Is ≥25% of the total award allocated to rural areas?</t>
  </si>
  <si>
    <t>At least 25% of award must go to rural (&lt;50k population)</t>
  </si>
  <si>
    <t>Cost Share Agreement</t>
  </si>
  <si>
    <t>Has the applicant agreed to required cost share?</t>
  </si>
  <si>
    <t>40% match (or 30% for multi‑entity) required</t>
  </si>
  <si>
    <t>Standard Forms (SF‑424, 424A, 424B, SF‑LLL, Lobbying Form)</t>
  </si>
  <si>
    <t>Are all required standard forms included and complete?</t>
  </si>
  <si>
    <t>All required forms must be included</t>
  </si>
  <si>
    <t>Investment Justifications (1–4 IJs)</t>
  </si>
  <si>
    <t>Are Investment Justifications mapped to objectives?</t>
  </si>
  <si>
    <t>Project Worksheet (PW)</t>
  </si>
  <si>
    <t>Is the Project Worksheet included with full details?</t>
  </si>
  <si>
    <t>Naming Conventions</t>
  </si>
  <si>
    <t>Do IJ and PW names follow required format?</t>
  </si>
  <si>
    <t>Format: “[State] Objective [#]”</t>
  </si>
  <si>
    <t>Clarity</t>
  </si>
  <si>
    <t>Is there sufficient detail to understand exactly how grant dollars will be used? (1 = unclear, 2 = vague, 3 = adequate, 4 = clear, 5 = highly detailed)</t>
  </si>
  <si>
    <t>Score 1–5</t>
  </si>
  <si>
    <t>Logical Alignment</t>
  </si>
  <si>
    <t>Do projects directly support the gaps in the Cybersecurity Plan? (1 weak, 2 loose, 3 partial, 4 strong, 5 perfect)</t>
  </si>
  <si>
    <t>Must link to CISA‑approved Cybersecurity Plan</t>
  </si>
  <si>
    <t>Reasonableness</t>
  </si>
  <si>
    <t>Are costs realistic and market‑appropriate? (1 excessive, 2 questionable, 3 fair, 4 solid, 5 well‑justified)</t>
  </si>
  <si>
    <t>Look for reasonable market‑rate costs</t>
  </si>
  <si>
    <t>Can the project be completed within the 48‑month PoP? (1 unlikely, 2 low, 3 possible, 4 strong, 5 highly feasible)</t>
  </si>
  <si>
    <t>Assess milestones, staffing, contract timing</t>
  </si>
  <si>
    <t>Baseline Gaps</t>
  </si>
  <si>
    <t>Does IJ clearly define gaps, risks, and threats? (1 none, 2 minimal, 3 some, 4 strong, 5 robust)</t>
  </si>
  <si>
    <t>Look for robust evidence, assessments, asset inventories</t>
  </si>
  <si>
    <t>Objective Coverage</t>
  </si>
  <si>
    <t>Does the IJ address at least one core objective?</t>
  </si>
  <si>
    <t>Must be 1: Governance, 2: Assessment, 3: Mitigation, or 4: Workforce</t>
  </si>
  <si>
    <t>Are any unallowable costs included?</t>
  </si>
  <si>
    <t>No ransoms, construction, rec-use, etc.</t>
  </si>
  <si>
    <t>M&amp;A Limitations</t>
  </si>
  <si>
    <t>Are M&amp;A costs at or below 5% cap?</t>
  </si>
  <si>
    <t>Must be ≤ 5% of the award</t>
  </si>
  <si>
    <t>Grant Writer Fees</t>
  </si>
  <si>
    <t>Are grant writing costs ≤$1,500 and pre‑award?</t>
  </si>
  <si>
    <t>≤ $1,500 and must be pre‑award</t>
  </si>
  <si>
    <t>Participation in CISA Services</t>
  </si>
  <si>
    <t>Will the applicant participate in required CISA services post-award?</t>
  </si>
  <si>
    <t>Must agree to post‑award Cyber Hygiene engagements</t>
  </si>
  <si>
    <t>Supplanting</t>
  </si>
  <si>
    <t>Does the budget avoid replacing existing funding?</t>
  </si>
  <si>
    <t>Funds cannot replace existing funds</t>
  </si>
  <si>
    <t>Tribal Homeland Security Grant Program (THSGP) - Review Rubric</t>
  </si>
  <si>
    <t>Requirement</t>
  </si>
  <si>
    <t>Status (Y/N/NA)</t>
  </si>
  <si>
    <t>Notes for Applicant/Reviewer</t>
  </si>
  <si>
    <t>Source</t>
  </si>
  <si>
    <t>I. Administrative and Registration Requirements 
(Pre-Submission Check)</t>
  </si>
  <si>
    <t>Unique Entity Identifier (UEI) Check</t>
  </si>
  <si>
    <t>The applicant must have a valid UEI obtained via SAM.gov.</t>
  </si>
  <si>
    <t>The applicant must possess and provide a valid EIN.</t>
  </si>
  <si>
    <t>Login.gov Account</t>
  </si>
  <si>
    <t>The applicant must have a linked login.gov account.</t>
  </si>
  <si>
    <t>FEMA GO Registration</t>
  </si>
  <si>
    <t>Organization is registered in FEMA GO and added to the system.</t>
  </si>
  <si>
    <t>Authorized Organization Representative (AOR)</t>
  </si>
  <si>
    <t>II. Applicant Eligibility Criteria 
(FEMA HQ Preparedness Officer Review)</t>
  </si>
  <si>
    <t>Tribal Eligibility (General)</t>
  </si>
  <si>
    <t>Location</t>
  </si>
  <si>
    <t>Law Enforcement/Emergency Capacity</t>
  </si>
  <si>
    <t>Applicant operates a law enforcement or emergency response agency with the capacity to respond to calls.</t>
  </si>
  <si>
    <t>Proximity/Jurisdictional Test (Must Meet at least ONE of A-D)</t>
  </si>
  <si>
    <t>2.3A</t>
  </si>
  <si>
    <t>2.3B</t>
  </si>
  <si>
    <t>2.3C</t>
  </si>
  <si>
    <t>2.3D</t>
  </si>
  <si>
    <t>State Funding Certification</t>
  </si>
  <si>
    <t>NIMS Compliance</t>
  </si>
  <si>
    <t>Applicant ensures and maintains adoption and implementation of the National Incident Management System (NIMS) (required prior to allocation).</t>
  </si>
  <si>
    <t>THIRA/SPR Requirement</t>
  </si>
  <si>
    <t>III. Application Content and Forms 
(Completeness Review)</t>
  </si>
  <si>
    <t>Grants.gov Lobbying Form</t>
  </si>
  <si>
    <t>Certification Regarding Lobbying.</t>
  </si>
  <si>
    <t>Budget Information (Non-Construction)</t>
  </si>
  <si>
    <t>SF-424A submitted (or SF-424C if construction only, or both if mixed).</t>
  </si>
  <si>
    <t>Standard Assurances (Non-Construction)</t>
  </si>
  <si>
    <t>SF-424B submitted (or SF-424D if construction only, or both if mixed).</t>
  </si>
  <si>
    <t>Program-Specific Investment Justification (IJ)</t>
  </si>
  <si>
    <t>THSGP IJ (FEMA Form: 089-22) submitted. This is mandatory for a complete application.</t>
  </si>
  <si>
    <t>Self-Certification Form</t>
  </si>
  <si>
    <t>Submitted as part of the THSGP IJ package.</t>
  </si>
  <si>
    <t>IV. Programmatic Investment Review 
(Scoring Criteria Focus)</t>
  </si>
  <si>
    <t>National Priority Alignment</t>
  </si>
  <si>
    <t>Priorities Addressed</t>
  </si>
  <si>
    <t>Clearly addresses at least one National Priority Area (Cybersecurity, Soft Targets/Crowded Places, Information/Intelligence Sharing, Combating DVE, Community Preparedness/Resilience, or Election Security).</t>
  </si>
  <si>
    <t>Goals/Objectives/Capabilities (IJ: Baseline Section)</t>
  </si>
  <si>
    <t>Clarity of Activities (IJ: Overview Section)</t>
  </si>
  <si>
    <t>Project Management (IJ: Project Management Section)</t>
  </si>
  <si>
    <t>Feasibility and Timeliness</t>
  </si>
  <si>
    <t>Projects/activities demonstrate expected progress and achievement within the 36-month period of performance.</t>
  </si>
  <si>
    <t>Outcomes &amp; Impact (IJ: Accomplishments Section)</t>
  </si>
  <si>
    <t>Proposed outcome(s) clearly demonstrate progress toward building the identified capability gap(s).</t>
  </si>
  <si>
    <t>Previous Funding Status</t>
  </si>
  <si>
    <t>V. Financial and Budgetary Compliance 
(FEMA HQ Grants Management Review)</t>
  </si>
  <si>
    <t>Financial Justification (IJ: Project Management Section)</t>
  </si>
  <si>
    <t>Management and Administration (M&amp;A) Costs</t>
  </si>
  <si>
    <t>Pre-Award Costs (Grant Writing)</t>
  </si>
  <si>
    <t>Indirect F&amp;A Costs (IDC)</t>
  </si>
  <si>
    <t>If IDC is charged, a copy of the current negotiated IDC rate agreement or IDC rate proposal is provided, or the de minimis rate/cost allocation plan instructions have been followed.</t>
  </si>
  <si>
    <t>Personnel Costs</t>
  </si>
  <si>
    <t>Equipment Procurement (AEL/Prohibitions)</t>
  </si>
  <si>
    <t>Construction/Renovation Costs</t>
  </si>
  <si>
    <t>BABAA Compliance (Infrastructure Projects)</t>
  </si>
  <si>
    <t>If applicable, infrastructure projects adhere to the Build America, Buy America Act (BABAA) (iron, steel, manufactured products, and construction materials must be produced in the U.S.).</t>
  </si>
  <si>
    <t>Contractor Compliance</t>
  </si>
  <si>
    <t>Contractors (including grant writers/managers) were procured in accordance with 2 C.F.R. §§ 200.317–200.327. Contractors are not suspended or debarred (verified via SAM.gov).</t>
  </si>
  <si>
    <t>IJ Section</t>
  </si>
  <si>
    <t>Scored Question Focus</t>
  </si>
  <si>
    <t>Score (1-5)</t>
  </si>
  <si>
    <t>Key Maximizers (5 Points) - 1=Little to None, 5=Strong scale</t>
  </si>
  <si>
    <t>Overview</t>
  </si>
  <si>
    <t>Application provides detailed description showing how the five POETE elements are integrated.</t>
  </si>
  <si>
    <t>Clarity and description of activities (POETE).</t>
  </si>
  <si>
    <t>Baseline</t>
  </si>
  <si>
    <t>Application provides Direct and demonstrable linkage to capability gaps identified in THIRA/SPR.</t>
  </si>
  <si>
    <t>Identification of existing capabilities and addressing capability gaps.</t>
  </si>
  <si>
    <t>Project Management and Milestones</t>
  </si>
  <si>
    <t>Budget narrative clearly justifies necessity and desired outcomes. Core capabilities align with the National Preparedness Goal.</t>
  </si>
  <si>
    <t>Support of core capabilities, budget clarity, feasibility.</t>
  </si>
  <si>
    <t>Accomplishments and Impact</t>
  </si>
  <si>
    <t>Outcomes are specific, measurable, and directly address the stated capability gap(s).</t>
  </si>
  <si>
    <t>Progress toward building capability gaps.</t>
  </si>
  <si>
    <t>National Priority Multiplier (20% Bonus)</t>
  </si>
  <si>
    <t>Investment addresses Enhancing Cybersecurity, Protecting Soft Targets/Crowded Places, Information/Intelligence Sharing, Combating DVE, Community Preparedness, or Election Security.</t>
  </si>
  <si>
    <t>Prior Funding Bonus (5 Points)</t>
  </si>
  <si>
    <t>Has the tribal entity received funding in prior years</t>
  </si>
  <si>
    <t>Confirm the tribal entity has not received funding in prior years. (Yes= 0; No=5)</t>
  </si>
  <si>
    <t>Grant Application Review Rubric</t>
  </si>
  <si>
    <t xml:space="preserve">Note: </t>
  </si>
  <si>
    <t>Does the applicant have a CISA‑approved or pending plan (covering 16 required elements)?</t>
  </si>
  <si>
    <t>Each IJ maps to one program objective / sub-objectives</t>
  </si>
  <si>
    <r>
      <t xml:space="preserve">Scoring Model </t>
    </r>
    <r>
      <rPr>
        <b/>
        <sz val="8"/>
        <color theme="0"/>
        <rFont val="Arial"/>
        <family val="2"/>
      </rPr>
      <t>(Because FHWA uses adjectival scoring, you can internally map them)</t>
    </r>
  </si>
  <si>
    <t>Advanced Transportation Technologies and Innovation (ATTAIN) Program Review Rubric</t>
  </si>
  <si>
    <t>Community Development Financial Institutions (CDFI) Program Review Rubric</t>
  </si>
  <si>
    <r>
      <t xml:space="preserve">I. Administrative Thresholds
</t>
    </r>
    <r>
      <rPr>
        <sz val="8"/>
        <color theme="1"/>
        <rFont val="Arial"/>
        <family val="2"/>
      </rPr>
      <t>These requirements must be met for the application to be considered. Failure here results in an immediate rejection.</t>
    </r>
  </si>
  <si>
    <r>
      <t xml:space="preserve">II. Eligibility &amp; Category
</t>
    </r>
    <r>
      <rPr>
        <sz val="8"/>
        <color theme="1"/>
        <rFont val="Arial"/>
        <family val="2"/>
      </rPr>
      <t>Determines which pool the client is competing in and which rules apply.</t>
    </r>
  </si>
  <si>
    <r>
      <t xml:space="preserve">III. Financial &amp; Compliance Review
</t>
    </r>
    <r>
      <rPr>
        <sz val="8"/>
        <color theme="1"/>
        <rFont val="Arial"/>
        <family val="2"/>
      </rPr>
      <t>Applicants must pass these automated and staff reviews to move to the scoring phase.</t>
    </r>
  </si>
  <si>
    <r>
      <t xml:space="preserve">IV. Business Plan – Scored (50 pts total)
</t>
    </r>
    <r>
      <rPr>
        <b/>
        <sz val="8"/>
        <color theme="1"/>
        <rFont val="Arial"/>
        <family val="2"/>
      </rPr>
      <t xml:space="preserve">
</t>
    </r>
    <r>
      <rPr>
        <sz val="8"/>
        <color theme="1"/>
        <rFont val="Arial"/>
        <family val="2"/>
      </rPr>
      <t>To advance, Core applicants generally must be in the top 60%, and SECA in the top 70% of scores</t>
    </r>
  </si>
  <si>
    <r>
      <t xml:space="preserve">V. Policy Objective Alignment – Scored (20 pts total)
</t>
    </r>
    <r>
      <rPr>
        <sz val="8"/>
        <color theme="1"/>
        <rFont val="Arial"/>
        <family val="2"/>
      </rPr>
      <t>This measures the actual impact of the award in the field. This is not a filtering criteria. All scores advanced.</t>
    </r>
  </si>
  <si>
    <r>
      <t xml:space="preserve">5. Does the application request a maximum of </t>
    </r>
    <r>
      <rPr>
        <b/>
        <sz val="10"/>
        <color rgb="FF000000"/>
        <rFont val="Arial"/>
        <family val="2"/>
      </rPr>
      <t>$200,000</t>
    </r>
    <r>
      <rPr>
        <sz val="10"/>
        <color rgb="FF000000"/>
        <rFont val="Arial"/>
        <family val="2"/>
      </rPr>
      <t xml:space="preserve"> for this single site?</t>
    </r>
  </si>
  <si>
    <r>
      <t xml:space="preserve">9. If applying for multiple sites, does this application include a Vulnerability and Risk Assessment </t>
    </r>
    <r>
      <rPr>
        <b/>
        <sz val="10"/>
        <color theme="1"/>
        <rFont val="Arial"/>
        <family val="2"/>
      </rPr>
      <t>unique to this specific physical address</t>
    </r>
    <r>
      <rPr>
        <sz val="10"/>
        <color theme="1"/>
        <rFont val="Arial"/>
        <family val="2"/>
      </rPr>
      <t>?</t>
    </r>
  </si>
  <si>
    <r>
      <t xml:space="preserve">7. Is the </t>
    </r>
    <r>
      <rPr>
        <b/>
        <sz val="10"/>
        <color theme="1"/>
        <rFont val="Arial"/>
        <family val="2"/>
      </rPr>
      <t>Vulnerability/Risk Assessment</t>
    </r>
    <r>
      <rPr>
        <sz val="10"/>
        <color theme="1"/>
        <rFont val="Arial"/>
        <family val="2"/>
      </rPr>
      <t xml:space="preserve"> unique to the site.</t>
    </r>
  </si>
  <si>
    <r>
      <t xml:space="preserve">8. </t>
    </r>
    <r>
      <rPr>
        <b/>
        <sz val="10"/>
        <color theme="1"/>
        <rFont val="Arial"/>
        <family val="2"/>
      </rPr>
      <t>Mission Statement</t>
    </r>
    <r>
      <rPr>
        <sz val="10"/>
        <color theme="1"/>
        <rFont val="Arial"/>
        <family val="2"/>
      </rPr>
      <t xml:space="preserve"> and any mission implementation policies that may elevate risk.</t>
    </r>
  </si>
  <si>
    <r>
      <t>Factor of three (x3)</t>
    </r>
    <r>
      <rPr>
        <sz val="10"/>
        <color theme="1"/>
        <rFont val="Arial"/>
        <family val="2"/>
      </rPr>
      <t xml:space="preserve"> applied to SAA score.</t>
    </r>
  </si>
  <si>
    <r>
      <t>Factor of two (x2)</t>
    </r>
    <r>
      <rPr>
        <sz val="10"/>
        <color theme="1"/>
        <rFont val="Arial"/>
        <family val="2"/>
      </rPr>
      <t xml:space="preserve"> applied to SAA score.</t>
    </r>
  </si>
  <si>
    <r>
      <t>Factor of one (x1)</t>
    </r>
    <r>
      <rPr>
        <sz val="10"/>
        <color theme="1"/>
        <rFont val="Arial"/>
        <family val="2"/>
      </rPr>
      <t xml:space="preserve"> applied to SAA score.</t>
    </r>
  </si>
  <si>
    <r>
      <t xml:space="preserve">1. Description of organization, including </t>
    </r>
    <r>
      <rPr>
        <b/>
        <sz val="10"/>
        <color theme="1"/>
        <rFont val="Arial"/>
        <family val="2"/>
      </rPr>
      <t>symbolic value</t>
    </r>
    <r>
      <rPr>
        <sz val="10"/>
        <color theme="1"/>
        <rFont val="Arial"/>
        <family val="2"/>
      </rPr>
      <t xml:space="preserve"> of the site as a highly recognized national/historical institution or significant community institution that renders it a possible target.</t>
    </r>
  </si>
  <si>
    <r>
      <t xml:space="preserve">2. Description of the organization’s </t>
    </r>
    <r>
      <rPr>
        <b/>
        <sz val="10"/>
        <color theme="1"/>
        <rFont val="Arial"/>
        <family val="2"/>
      </rPr>
      <t>role in responding to or recovering from events</t>
    </r>
    <r>
      <rPr>
        <sz val="10"/>
        <color theme="1"/>
        <rFont val="Arial"/>
        <family val="2"/>
      </rPr>
      <t xml:space="preserve"> that integrate nonprofit preparedness with broader state/local preparedness efforts.</t>
    </r>
  </si>
  <si>
    <r>
      <t xml:space="preserve">1. Discussion of </t>
    </r>
    <r>
      <rPr>
        <b/>
        <sz val="10"/>
        <color theme="1"/>
        <rFont val="Arial"/>
        <family val="2"/>
      </rPr>
      <t>specific threats or attacks</t>
    </r>
    <r>
      <rPr>
        <sz val="10"/>
        <color theme="1"/>
        <rFont val="Arial"/>
        <family val="2"/>
      </rPr>
      <t xml:space="preserve"> against the nonprofit or closely related organization (must make connection). Local crimes must have a terrorism, extremism, or hate-related nexus for strong justification.</t>
    </r>
  </si>
  <si>
    <r>
      <t xml:space="preserve">2. Description of the organization’s </t>
    </r>
    <r>
      <rPr>
        <b/>
        <sz val="10"/>
        <color theme="1"/>
        <rFont val="Arial"/>
        <family val="2"/>
      </rPr>
      <t>susceptibility (vulnerability)</t>
    </r>
    <r>
      <rPr>
        <sz val="10"/>
        <color theme="1"/>
        <rFont val="Arial"/>
        <family val="2"/>
      </rPr>
      <t xml:space="preserve"> to destruction, incapacitation, or exploitation, drawing from a completed vulnerability assessment.</t>
    </r>
  </si>
  <si>
    <r>
      <t xml:space="preserve">3. Discussion of </t>
    </r>
    <r>
      <rPr>
        <b/>
        <sz val="10"/>
        <color theme="1"/>
        <rFont val="Arial"/>
        <family val="2"/>
      </rPr>
      <t>potential negative consequences</t>
    </r>
    <r>
      <rPr>
        <sz val="10"/>
        <color theme="1"/>
        <rFont val="Arial"/>
        <family val="2"/>
      </rPr>
      <t xml:space="preserve"> if the organization’s asset, system, or network is damaged/disrupted, addressing impact on the community served and potentially beyond.</t>
    </r>
  </si>
  <si>
    <r>
      <t xml:space="preserve">2. Focus of the proposed activities on the </t>
    </r>
    <r>
      <rPr>
        <b/>
        <sz val="10"/>
        <color theme="1"/>
        <rFont val="Arial"/>
        <family val="2"/>
      </rPr>
      <t>prevention of and/or protection against the risk of a terrorist or other extremist attack</t>
    </r>
    <r>
      <rPr>
        <sz val="10"/>
        <color theme="1"/>
        <rFont val="Arial"/>
        <family val="2"/>
      </rPr>
      <t>.</t>
    </r>
  </si>
  <si>
    <r>
      <t xml:space="preserve">3. Proposed equipment, activities, and/or projects are </t>
    </r>
    <r>
      <rPr>
        <b/>
        <sz val="10"/>
        <color theme="1"/>
        <rFont val="Arial"/>
        <family val="2"/>
      </rPr>
      <t>reasonable to address/mitigate</t>
    </r>
    <r>
      <rPr>
        <sz val="10"/>
        <color theme="1"/>
        <rFont val="Arial"/>
        <family val="2"/>
      </rPr>
      <t xml:space="preserve"> the vulnerability tied to it.</t>
    </r>
  </si>
  <si>
    <r>
      <t xml:space="preserve">1. Quality of description of the </t>
    </r>
    <r>
      <rPr>
        <b/>
        <sz val="10"/>
        <color theme="1"/>
        <rFont val="Arial"/>
        <family val="2"/>
      </rPr>
      <t>milestones and associated key activities</t>
    </r>
    <r>
      <rPr>
        <sz val="10"/>
        <color theme="1"/>
        <rFont val="Arial"/>
        <family val="2"/>
      </rPr>
      <t xml:space="preserve"> over the NSGP period of performance (POP).</t>
    </r>
  </si>
  <si>
    <r>
      <t xml:space="preserve">2. Milestones and associated key activities are </t>
    </r>
    <r>
      <rPr>
        <b/>
        <sz val="10"/>
        <color theme="1"/>
        <rFont val="Arial"/>
        <family val="2"/>
      </rPr>
      <t>feasible</t>
    </r>
    <r>
      <rPr>
        <sz val="10"/>
        <color theme="1"/>
        <rFont val="Arial"/>
        <family val="2"/>
      </rPr>
      <t xml:space="preserve"> over the NSGP POP (i.e., realistic, inclusive of all proposed activities, do not exceed 36 months, and consider EHP review).</t>
    </r>
  </si>
  <si>
    <r>
      <t xml:space="preserve">1. Justification of the </t>
    </r>
    <r>
      <rPr>
        <b/>
        <sz val="10"/>
        <color theme="1"/>
        <rFont val="Arial"/>
        <family val="2"/>
      </rPr>
      <t>effectiveness of the proposed management team’s</t>
    </r>
    <r>
      <rPr>
        <sz val="10"/>
        <color theme="1"/>
        <rFont val="Arial"/>
        <family val="2"/>
      </rPr>
      <t xml:space="preserve"> roles and responsibilities and the governance structure to support implementation.</t>
    </r>
  </si>
  <si>
    <r>
      <t xml:space="preserve">1. Quality of description of the measurable </t>
    </r>
    <r>
      <rPr>
        <b/>
        <sz val="10"/>
        <color theme="1"/>
        <rFont val="Arial"/>
        <family val="2"/>
      </rPr>
      <t>outcomes/outputs</t>
    </r>
    <r>
      <rPr>
        <sz val="10"/>
        <color theme="1"/>
        <rFont val="Arial"/>
        <family val="2"/>
      </rPr>
      <t xml:space="preserve"> that would indicate the Investment was successful, linking directly to the vulnerabilities and consequences outlined in the "Risk" Section.</t>
    </r>
  </si>
  <si>
    <r>
      <t xml:space="preserve">Multiply Score by the applicable factor: </t>
    </r>
    <r>
      <rPr>
        <b/>
        <sz val="10"/>
        <color theme="1"/>
        <rFont val="Arial"/>
        <family val="2"/>
      </rPr>
      <t>x3</t>
    </r>
    <r>
      <rPr>
        <sz val="10"/>
        <color theme="1"/>
        <rFont val="Arial"/>
        <family val="2"/>
      </rPr>
      <t xml:space="preserve"> for Ideology-based/Spiritual/Religious entities; </t>
    </r>
    <r>
      <rPr>
        <b/>
        <sz val="10"/>
        <color theme="1"/>
        <rFont val="Arial"/>
        <family val="2"/>
      </rPr>
      <t>x2</t>
    </r>
    <r>
      <rPr>
        <sz val="10"/>
        <color theme="1"/>
        <rFont val="Arial"/>
        <family val="2"/>
      </rPr>
      <t xml:space="preserve"> for secular medical and educational institutions; or </t>
    </r>
    <r>
      <rPr>
        <b/>
        <sz val="10"/>
        <color theme="1"/>
        <rFont val="Arial"/>
        <family val="2"/>
      </rPr>
      <t>x1</t>
    </r>
    <r>
      <rPr>
        <sz val="10"/>
        <color theme="1"/>
        <rFont val="Arial"/>
        <family val="2"/>
      </rPr>
      <t xml:space="preserve"> for all other nonprofit organizations.</t>
    </r>
  </si>
  <si>
    <r>
      <t xml:space="preserve">I. Administrative &amp; Registration Requirements (Pass/Fail)
</t>
    </r>
    <r>
      <rPr>
        <sz val="8"/>
        <color theme="1"/>
        <rFont val="Arial"/>
        <family val="2"/>
      </rPr>
      <t>These items are "pass/fail" and must be completed to ensure the application is even considered for review.</t>
    </r>
  </si>
  <si>
    <r>
      <t xml:space="preserve">Deadline: </t>
    </r>
    <r>
      <rPr>
        <b/>
        <sz val="10"/>
        <color theme="1"/>
        <rFont val="Arial"/>
        <family val="2"/>
      </rPr>
      <t>&lt;TBD&gt;</t>
    </r>
  </si>
  <si>
    <r>
      <t xml:space="preserve">II. Eligibility &amp; Threshold Requirements (Pass/Fail)
</t>
    </r>
    <r>
      <rPr>
        <sz val="8"/>
        <color theme="1"/>
        <rFont val="Arial"/>
        <family val="2"/>
      </rPr>
      <t>The SLCGP has very specific rules regarding who can apply and how funds must be distributed</t>
    </r>
  </si>
  <si>
    <r>
      <t xml:space="preserve">III. Application Package Completeness (Pass/Fail)
</t>
    </r>
    <r>
      <rPr>
        <sz val="8"/>
        <color theme="1"/>
        <rFont val="Arial"/>
        <family val="2"/>
      </rPr>
      <t>Each application must include specific forms and narratives to be considered complete.</t>
    </r>
  </si>
  <si>
    <r>
      <t xml:space="preserve">IV. Programmatic Criteria (Scored)
</t>
    </r>
    <r>
      <rPr>
        <sz val="8"/>
        <color theme="1"/>
        <rFont val="Arial"/>
        <family val="2"/>
      </rPr>
      <t>This section forms the core of your future scoring rubric. CISA evaluates these based on effectiveness and feasibility.</t>
    </r>
  </si>
  <si>
    <r>
      <t xml:space="preserve">V. Financial Integrity &amp; Allowability (Pass/Fail)
</t>
    </r>
    <r>
      <rPr>
        <sz val="8"/>
        <color theme="1"/>
        <rFont val="Arial"/>
        <family val="2"/>
      </rPr>
      <t>Review the budget for "red flags" that could lead to funding being withheld or denied.</t>
    </r>
  </si>
  <si>
    <r>
      <t xml:space="preserve">Registration in SAM.gov must be </t>
    </r>
    <r>
      <rPr>
        <i/>
        <sz val="9"/>
        <color theme="1"/>
        <rFont val="Arial"/>
        <family val="2"/>
      </rPr>
      <t>active</t>
    </r>
    <r>
      <rPr>
        <sz val="9"/>
        <color theme="1"/>
        <rFont val="Arial"/>
        <family val="2"/>
      </rPr>
      <t xml:space="preserve"> at the time of application, throughout the review period, and for the duration of the award. Registration should include immediate/highest-level owner, subsidiaries, and predecessors (if applicable).</t>
    </r>
  </si>
  <si>
    <r>
      <t xml:space="preserve">The AOR is a </t>
    </r>
    <r>
      <rPr>
        <b/>
        <sz val="9"/>
        <color theme="1"/>
        <rFont val="Arial"/>
        <family val="2"/>
      </rPr>
      <t>current, duly authorized employee, official, staff, or leadership</t>
    </r>
    <r>
      <rPr>
        <sz val="9"/>
        <color theme="1"/>
        <rFont val="Arial"/>
        <family val="2"/>
      </rPr>
      <t xml:space="preserve"> of the tribe (not a consultant or contractor) and uses an email address unique to the recipient.</t>
    </r>
  </si>
  <si>
    <r>
      <t xml:space="preserve">Application must be submitted in FEMA GO by </t>
    </r>
    <r>
      <rPr>
        <b/>
        <sz val="9"/>
        <color theme="1"/>
        <rFont val="Arial"/>
        <family val="2"/>
      </rPr>
      <t>06/24/2024 at 5 p.m. ET</t>
    </r>
    <r>
      <rPr>
        <sz val="9"/>
        <color theme="1"/>
        <rFont val="Arial"/>
        <family val="2"/>
      </rPr>
      <t>.</t>
    </r>
  </si>
  <si>
    <r>
      <t xml:space="preserve">Applicant is a </t>
    </r>
    <r>
      <rPr>
        <b/>
        <sz val="9"/>
        <color theme="1"/>
        <rFont val="Arial"/>
        <family val="2"/>
      </rPr>
      <t>federally recognized tribe</t>
    </r>
    <r>
      <rPr>
        <sz val="9"/>
        <color theme="1"/>
        <rFont val="Arial"/>
        <family val="2"/>
      </rPr>
      <t xml:space="preserve"> (on the list published by the Secretary of the Interior).</t>
    </r>
  </si>
  <si>
    <r>
      <t xml:space="preserve">Applicant is located in the </t>
    </r>
    <r>
      <rPr>
        <b/>
        <sz val="9"/>
        <color theme="1"/>
        <rFont val="Arial"/>
        <family val="2"/>
      </rPr>
      <t>continental United States</t>
    </r>
    <r>
      <rPr>
        <sz val="9"/>
        <color theme="1"/>
        <rFont val="Arial"/>
        <family val="2"/>
      </rPr>
      <t>.</t>
    </r>
  </si>
  <si>
    <r>
      <t>Located on or near (</t>
    </r>
    <r>
      <rPr>
        <b/>
        <sz val="9"/>
        <color theme="1"/>
        <rFont val="Arial"/>
        <family val="2"/>
      </rPr>
      <t>100 miles</t>
    </r>
    <r>
      <rPr>
        <sz val="9"/>
        <color theme="1"/>
        <rFont val="Arial"/>
        <family val="2"/>
      </rPr>
      <t>) an international border or a coastline bordering an ocean or international waters (including the Gulf of Mexico).</t>
    </r>
  </si>
  <si>
    <r>
      <t xml:space="preserve">Located within </t>
    </r>
    <r>
      <rPr>
        <b/>
        <sz val="9"/>
        <color theme="1"/>
        <rFont val="Arial"/>
        <family val="2"/>
      </rPr>
      <t>10 miles</t>
    </r>
    <r>
      <rPr>
        <sz val="9"/>
        <color theme="1"/>
        <rFont val="Arial"/>
        <family val="2"/>
      </rPr>
      <t xml:space="preserve"> of a system/asset on the prioritized critical infrastructure list OR has such a system/asset within its territory.</t>
    </r>
  </si>
  <si>
    <r>
      <t xml:space="preserve">Located within or contiguous to one of the </t>
    </r>
    <r>
      <rPr>
        <b/>
        <sz val="9"/>
        <color theme="1"/>
        <rFont val="Arial"/>
        <family val="2"/>
      </rPr>
      <t>50 most populous metropolitan statistical areas</t>
    </r>
    <r>
      <rPr>
        <sz val="9"/>
        <color theme="1"/>
        <rFont val="Arial"/>
        <family val="2"/>
      </rPr>
      <t>.</t>
    </r>
  </si>
  <si>
    <r>
      <t xml:space="preserve">Jurisdiction includes not less than </t>
    </r>
    <r>
      <rPr>
        <b/>
        <sz val="9"/>
        <color theme="1"/>
        <rFont val="Arial"/>
        <family val="2"/>
      </rPr>
      <t>1,000 square miles of Indian country</t>
    </r>
    <r>
      <rPr>
        <sz val="9"/>
        <color theme="1"/>
        <rFont val="Arial"/>
        <family val="2"/>
      </rPr>
      <t>.</t>
    </r>
  </si>
  <si>
    <r>
      <t xml:space="preserve">Applicant self-certifies (on the THSGP Eligibility Certification Form within the IJ) that a state has </t>
    </r>
    <r>
      <rPr>
        <b/>
        <sz val="9"/>
        <color theme="1"/>
        <rFont val="Arial"/>
        <family val="2"/>
      </rPr>
      <t>not</t>
    </r>
    <r>
      <rPr>
        <sz val="9"/>
        <color theme="1"/>
        <rFont val="Arial"/>
        <family val="2"/>
      </rPr>
      <t xml:space="preserve"> provided funds under SHSP or UASI for the purpose sought by the application.</t>
    </r>
  </si>
  <si>
    <r>
      <t xml:space="preserve">Applicant agrees to complete a THIRA/SPR (addressing all 32 core capabilities, compliant with CPG 201, Third Edition) by </t>
    </r>
    <r>
      <rPr>
        <b/>
        <sz val="9"/>
        <color theme="1"/>
        <rFont val="Arial"/>
        <family val="2"/>
      </rPr>
      <t>the due date</t>
    </r>
    <r>
      <rPr>
        <sz val="9"/>
        <color theme="1"/>
        <rFont val="Arial"/>
        <family val="2"/>
      </rPr>
      <t>. (SPR must be updated annually; THIRA every three years).</t>
    </r>
  </si>
  <si>
    <r>
      <t>SF-424</t>
    </r>
    <r>
      <rPr>
        <sz val="9"/>
        <color theme="1"/>
        <rFont val="Arial"/>
        <family val="2"/>
      </rPr>
      <t xml:space="preserve"> (Application for Federal Assistance)</t>
    </r>
  </si>
  <si>
    <r>
      <t>SF-LLL</t>
    </r>
    <r>
      <rPr>
        <sz val="9"/>
        <color theme="1"/>
        <rFont val="Arial"/>
        <family val="2"/>
      </rPr>
      <t xml:space="preserve"> (Disclosure of Lobbying Activities)</t>
    </r>
  </si>
  <si>
    <r>
      <t>Critical Scoring Multiplier:</t>
    </r>
    <r>
      <rPr>
        <sz val="9"/>
        <color theme="1"/>
        <rFont val="Arial"/>
        <family val="2"/>
      </rPr>
      <t xml:space="preserve"> Investments addressing one or more of the six National Priority Areas (NPAs) receive a </t>
    </r>
    <r>
      <rPr>
        <b/>
        <sz val="9"/>
        <color theme="1"/>
        <rFont val="Arial"/>
        <family val="2"/>
      </rPr>
      <t>20% score increase</t>
    </r>
    <r>
      <rPr>
        <sz val="9"/>
        <color theme="1"/>
        <rFont val="Arial"/>
        <family val="2"/>
      </rPr>
      <t>.</t>
    </r>
  </si>
  <si>
    <r>
      <t xml:space="preserve">Investment addresses capability gaps identified through the </t>
    </r>
    <r>
      <rPr>
        <b/>
        <sz val="9"/>
        <color theme="1"/>
        <rFont val="Arial"/>
        <family val="2"/>
      </rPr>
      <t>THIRA/SPR process</t>
    </r>
    <r>
      <rPr>
        <sz val="9"/>
        <color theme="1"/>
        <rFont val="Arial"/>
        <family val="2"/>
      </rPr>
      <t>. Investment supports building and sustaining core capabilities.</t>
    </r>
  </si>
  <si>
    <r>
      <t xml:space="preserve">Activities are clearly described, fitting into the allowable categories of </t>
    </r>
    <r>
      <rPr>
        <b/>
        <sz val="9"/>
        <color theme="1"/>
        <rFont val="Arial"/>
        <family val="2"/>
      </rPr>
      <t>P</t>
    </r>
    <r>
      <rPr>
        <sz val="9"/>
        <color theme="1"/>
        <rFont val="Arial"/>
        <family val="2"/>
      </rPr>
      <t xml:space="preserve">lanning, </t>
    </r>
    <r>
      <rPr>
        <b/>
        <sz val="9"/>
        <color theme="1"/>
        <rFont val="Arial"/>
        <family val="2"/>
      </rPr>
      <t>O</t>
    </r>
    <r>
      <rPr>
        <sz val="9"/>
        <color theme="1"/>
        <rFont val="Arial"/>
        <family val="2"/>
      </rPr>
      <t xml:space="preserve">rganization, </t>
    </r>
    <r>
      <rPr>
        <b/>
        <sz val="9"/>
        <color theme="1"/>
        <rFont val="Arial"/>
        <family val="2"/>
      </rPr>
      <t>E</t>
    </r>
    <r>
      <rPr>
        <sz val="9"/>
        <color theme="1"/>
        <rFont val="Arial"/>
        <family val="2"/>
      </rPr>
      <t xml:space="preserve">quipment, </t>
    </r>
    <r>
      <rPr>
        <b/>
        <sz val="9"/>
        <color theme="1"/>
        <rFont val="Arial"/>
        <family val="2"/>
      </rPr>
      <t>T</t>
    </r>
    <r>
      <rPr>
        <sz val="9"/>
        <color theme="1"/>
        <rFont val="Arial"/>
        <family val="2"/>
      </rPr>
      <t xml:space="preserve">raining, and/or </t>
    </r>
    <r>
      <rPr>
        <b/>
        <sz val="9"/>
        <color theme="1"/>
        <rFont val="Arial"/>
        <family val="2"/>
      </rPr>
      <t>E</t>
    </r>
    <r>
      <rPr>
        <sz val="9"/>
        <color theme="1"/>
        <rFont val="Arial"/>
        <family val="2"/>
      </rPr>
      <t>xercises (POETE).</t>
    </r>
  </si>
  <si>
    <r>
      <t xml:space="preserve">Investment supports selected </t>
    </r>
    <r>
      <rPr>
        <b/>
        <sz val="9"/>
        <color theme="1"/>
        <rFont val="Arial"/>
        <family val="2"/>
      </rPr>
      <t>core capabilities</t>
    </r>
    <r>
      <rPr>
        <sz val="9"/>
        <color theme="1"/>
        <rFont val="Arial"/>
        <family val="2"/>
      </rPr>
      <t xml:space="preserve"> outlined in the National Preparedness Goal.</t>
    </r>
  </si>
  <si>
    <r>
      <t>Scoring Uplift:</t>
    </r>
    <r>
      <rPr>
        <sz val="9"/>
        <color theme="1"/>
        <rFont val="Arial"/>
        <family val="2"/>
      </rPr>
      <t xml:space="preserve"> Applicant has </t>
    </r>
    <r>
      <rPr>
        <b/>
        <sz val="9"/>
        <color theme="1"/>
        <rFont val="Arial"/>
        <family val="2"/>
      </rPr>
      <t>not received funding in prior years</t>
    </r>
    <r>
      <rPr>
        <sz val="9"/>
        <color theme="1"/>
        <rFont val="Arial"/>
        <family val="2"/>
      </rPr>
      <t>. (If true, receives 5 additional points to the overall normalized score).</t>
    </r>
  </si>
  <si>
    <r>
      <t xml:space="preserve">The budget narrative provides a </t>
    </r>
    <r>
      <rPr>
        <b/>
        <sz val="9"/>
        <color theme="1"/>
        <rFont val="Arial"/>
        <family val="2"/>
      </rPr>
      <t>clear explanation of why funds are needed</t>
    </r>
    <r>
      <rPr>
        <sz val="9"/>
        <color theme="1"/>
        <rFont val="Arial"/>
        <family val="2"/>
      </rPr>
      <t xml:space="preserve"> and the desired outcomes. Proposed budget is </t>
    </r>
    <r>
      <rPr>
        <b/>
        <sz val="9"/>
        <color theme="1"/>
        <rFont val="Arial"/>
        <family val="2"/>
      </rPr>
      <t>allowable, allocable, and financially reasonable</t>
    </r>
    <r>
      <rPr>
        <sz val="9"/>
        <color theme="1"/>
        <rFont val="Arial"/>
        <family val="2"/>
      </rPr>
      <t>.</t>
    </r>
  </si>
  <si>
    <r>
      <t xml:space="preserve">M&amp;A costs are clearly justified and </t>
    </r>
    <r>
      <rPr>
        <b/>
        <sz val="9"/>
        <color theme="1"/>
        <rFont val="Arial"/>
        <family val="2"/>
      </rPr>
      <t>do not exceed 5%</t>
    </r>
    <r>
      <rPr>
        <sz val="9"/>
        <color theme="1"/>
        <rFont val="Arial"/>
        <family val="2"/>
      </rPr>
      <t xml:space="preserve"> of the total award amount.</t>
    </r>
  </si>
  <si>
    <r>
      <t xml:space="preserve">If requested, pre-award costs are explicitly for grant writing services by an independent contractor and </t>
    </r>
    <r>
      <rPr>
        <b/>
        <sz val="9"/>
        <color theme="1"/>
        <rFont val="Arial"/>
        <family val="2"/>
      </rPr>
      <t>do not exceed $1,500</t>
    </r>
    <r>
      <rPr>
        <sz val="9"/>
        <color theme="1"/>
        <rFont val="Arial"/>
        <family val="2"/>
      </rPr>
      <t>. This cost must be clearly identified as a separate cost in the budget.</t>
    </r>
  </si>
  <si>
    <r>
      <t xml:space="preserve">Personnel costs are for allowable planning, training, exercise, and equipment activities and </t>
    </r>
    <r>
      <rPr>
        <b/>
        <sz val="9"/>
        <color theme="1"/>
        <rFont val="Arial"/>
        <family val="2"/>
      </rPr>
      <t>do not exceed 50%</t>
    </r>
    <r>
      <rPr>
        <sz val="9"/>
        <color theme="1"/>
        <rFont val="Arial"/>
        <family val="2"/>
      </rPr>
      <t xml:space="preserve"> of total THSGP funds (unless a waiver is obtained). Funds are </t>
    </r>
    <r>
      <rPr>
        <b/>
        <sz val="9"/>
        <color theme="1"/>
        <rFont val="Arial"/>
        <family val="2"/>
      </rPr>
      <t>not</t>
    </r>
    <r>
      <rPr>
        <sz val="9"/>
        <color theme="1"/>
        <rFont val="Arial"/>
        <family val="2"/>
      </rPr>
      <t xml:space="preserve"> used to supplant traditional public safety positions.</t>
    </r>
  </si>
  <si>
    <r>
      <t xml:space="preserve">Equipment is on the Authorized Equipment List (AEL) or prior FEMA approval is obtained. Funding is </t>
    </r>
    <r>
      <rPr>
        <b/>
        <sz val="9"/>
        <color theme="1"/>
        <rFont val="Arial"/>
        <family val="2"/>
      </rPr>
      <t>not</t>
    </r>
    <r>
      <rPr>
        <sz val="9"/>
        <color theme="1"/>
        <rFont val="Arial"/>
        <family val="2"/>
      </rPr>
      <t xml:space="preserve"> used for prohibited equipment (weapons, ammunition, tracked armored vehicles, camouflage uniforms, grenade launchers, bayonets, or weaponized aircraft/vehicles).</t>
    </r>
  </si>
  <si>
    <r>
      <t xml:space="preserve">If included, these costs have obtained </t>
    </r>
    <r>
      <rPr>
        <b/>
        <sz val="9"/>
        <color theme="1"/>
        <rFont val="Arial"/>
        <family val="2"/>
      </rPr>
      <t>prior written approval</t>
    </r>
    <r>
      <rPr>
        <sz val="9"/>
        <color theme="1"/>
        <rFont val="Arial"/>
        <family val="2"/>
      </rPr>
      <t xml:space="preserve"> from DHS/FEMA and have completed the Environmental Planning and Historic Preservation (EHP) review.</t>
    </r>
  </si>
  <si>
    <r>
      <t xml:space="preserve">This Review Rubric is designed to assist your organization in writing grant application and enhance the its quality before final submission.
It has 9 worksheets to cover different - generic and specific - aspects of your most common US grants:
1. Structure &amp; Format: Use the following checklists to assist in the evaluation of the grant applications structure and format. Do NOT spend a lot of time answer these questions. This a very quick initial pass through the document.
2. General Requirements: The checklists on this tab represent the general requirements expected of most quality application.. By having all the right answers in this section the application will positively answer the question "Do you have a competitive grant application worth submitting?"
3. Specific Requirements: It has a placeholder for the application specific requirements. By having all the right answers in this section the grant will positively answer the question "Does your application have what's needed to ensure a successful grant award?"
</t>
    </r>
    <r>
      <rPr>
        <b/>
        <sz val="10"/>
        <rFont val="Arial"/>
        <family val="2"/>
      </rPr>
      <t>Below are grant-specific rubric for most common grants in the USA. It will be updated frequently as we identify other grants come for our review more often:</t>
    </r>
    <r>
      <rPr>
        <sz val="10"/>
        <rFont val="Arial"/>
        <family val="2"/>
      </rPr>
      <t xml:space="preserve">
3A. Specific Reqs - ATTAIN: This covers specific requirements for ATTAIN (Advanced Transportation Technologies and Innovation) Grant application as prescribed in its Notice of Funding Offer (NoFO).
3B. Specific Reqs - CDFI: This covers specific requirements for CDFI (Community Development Financial Institutions) Grant application as prescribed in its NoFO.
3C. Specific Reqs - NSGP: This covers specific requirements for NSGP (Nonprofit Security Grant Program) Grant application as prescribed in its NoFO.
3D. Specific Reqs - SLCGP: This covers specific requirements for SLCGP (State and Local Cybersecurity Grant Program) Grant application as prescribed in its NoFO.
3E. Specific Reqs - THSGP: This covers specific requirements for THSGP (Tribal Homeland Security Grant Program) Grant application as prescribed in its NoFO.
4. Results</t>
    </r>
  </si>
  <si>
    <t>Is there information about your organization? Does it ensure your organization comes off credibly?</t>
  </si>
  <si>
    <t>Eligibility</t>
  </si>
  <si>
    <t>Does the proposal use universally understood terms and provide explanations on colloquial terms or acronyms?</t>
  </si>
  <si>
    <t>Inconsistency</t>
  </si>
  <si>
    <t>Is the application free from grammar or spelling mistakes?</t>
  </si>
  <si>
    <t>Does the budget consider guaranteed and potential funding from other sources?</t>
  </si>
  <si>
    <r>
      <t xml:space="preserve">Use the "Insert Row" button to add additional rows to this table. Doing so maintains the ranges and cell formatting which would be lost if a row is manually inserted. The new row will be inserted at row 10
The checklists on this tab represent the top 10 (or maybe more) key requirements. By having all the right answers in this section the grant will positively answer the question "Does your application have what's needed to ensure a </t>
    </r>
    <r>
      <rPr>
        <b/>
        <sz val="10"/>
        <rFont val="Arial"/>
        <family val="2"/>
      </rPr>
      <t>successful grant award?</t>
    </r>
    <r>
      <rPr>
        <sz val="10"/>
        <rFont val="Arial"/>
        <family val="2"/>
      </rPr>
      <t xml:space="preserve">"
Please select the Grant Type from the dropdown. </t>
    </r>
  </si>
  <si>
    <t>Affects scoring pool. Category I (SECA): Assets ≤ $250M (Banks) or ≤ $5M (Other) OR began operations after Jan 1, 2021. Category II (Core): All other Certified CDFIs.</t>
  </si>
  <si>
    <t>Hard threshold. Sum of awards in the last 3 years (including current request) cannot exceed $5 Million.</t>
  </si>
  <si>
    <t>Red flag test. Check for significant material concerns from the regulator.</t>
  </si>
  <si>
    <r>
      <t xml:space="preserve">VI. Matching Funds (Core FA only)
</t>
    </r>
    <r>
      <rPr>
        <sz val="9"/>
        <color theme="1"/>
        <rFont val="Arial"/>
        <family val="2"/>
      </rPr>
      <t>*Info-Tech advises only on Technical Assistance part of the grant</t>
    </r>
  </si>
  <si>
    <t>Dimensions</t>
  </si>
  <si>
    <t>Note: Local Governments applying through State Administrative Agencies (SAA) may have to align on additional criteria as defined by the SAA.</t>
  </si>
  <si>
    <t>Exactly one PW; includes budget narrative + POETE (Planning, Organization, Equipment, Training, and/or Exercises)</t>
  </si>
  <si>
    <t>Evaluate specificity, POETE clarity, timelines. Projects should prioritize those that implement Multi-Factor Authentication (MFA), enhanced logging, and the migration to the .gov domain, as these are highlighted as key best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</si>
</sst>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8"/>
      <name val="Arial"/>
      <family val="2"/>
    </font>
    <font>
      <sz val="10"/>
      <name val="Arial"/>
      <family val="2"/>
    </font>
    <font>
      <sz val="11"/>
      <color theme="1"/>
      <name val="Arial"/>
      <family val="2"/>
    </font>
    <font>
      <b/>
      <sz val="18"/>
      <color theme="0"/>
      <name val="Arial"/>
      <family val="2"/>
    </font>
    <font>
      <b/>
      <sz val="10"/>
      <color theme="0"/>
      <name val="Arial"/>
      <family val="2"/>
    </font>
    <font>
      <b/>
      <sz val="11"/>
      <color theme="1"/>
      <name val="Arial"/>
      <family val="2"/>
    </font>
    <font>
      <b/>
      <sz val="16"/>
      <name val="Arial"/>
      <family val="2"/>
    </font>
    <font>
      <b/>
      <sz val="24"/>
      <color theme="3"/>
      <name val="Arial"/>
      <family val="2"/>
    </font>
    <font>
      <b/>
      <sz val="12"/>
      <color theme="0"/>
      <name val="Arial"/>
      <family val="2"/>
    </font>
    <font>
      <b/>
      <sz val="12"/>
      <color theme="1"/>
      <name val="Arial"/>
      <family val="2"/>
    </font>
    <font>
      <sz val="12"/>
      <color theme="1"/>
      <name val="Arial"/>
      <family val="2"/>
    </font>
    <font>
      <i/>
      <sz val="12"/>
      <color theme="1"/>
      <name val="Arial"/>
      <family val="2"/>
    </font>
    <font>
      <b/>
      <sz val="12"/>
      <name val="Arial"/>
      <family val="2"/>
    </font>
    <font>
      <sz val="12"/>
      <name val="Arial"/>
      <family val="2"/>
    </font>
    <font>
      <sz val="14"/>
      <name val="Arial"/>
      <family val="2"/>
    </font>
    <font>
      <b/>
      <sz val="14"/>
      <name val="Arial"/>
      <family val="2"/>
    </font>
    <font>
      <sz val="11"/>
      <color rgb="FF333333"/>
      <name val="Calibri"/>
      <family val="2"/>
    </font>
    <font>
      <b/>
      <sz val="14"/>
      <color theme="1"/>
      <name val="Calibri"/>
      <family val="2"/>
      <scheme val="minor"/>
    </font>
    <font>
      <b/>
      <sz val="10"/>
      <name val="Arial"/>
      <family val="2"/>
    </font>
    <font>
      <sz val="10"/>
      <color theme="0" tint="-0.499984740745262"/>
      <name val="Arial"/>
      <family val="2"/>
    </font>
    <font>
      <sz val="10"/>
      <color theme="9" tint="-0.499984740745262"/>
      <name val="Arial"/>
      <family val="2"/>
    </font>
    <font>
      <sz val="11"/>
      <color theme="1"/>
      <name val="Roboto Light"/>
    </font>
    <font>
      <b/>
      <sz val="11"/>
      <color theme="1"/>
      <name val="Montserrat SemiBold"/>
    </font>
    <font>
      <sz val="10"/>
      <color theme="1"/>
      <name val="Roboto Light"/>
    </font>
    <font>
      <b/>
      <sz val="11"/>
      <color theme="0"/>
      <name val="Arial"/>
      <family val="2"/>
    </font>
    <font>
      <b/>
      <sz val="8"/>
      <color theme="0"/>
      <name val="Arial"/>
      <family val="2"/>
    </font>
    <font>
      <sz val="11"/>
      <color theme="0"/>
      <name val="Arial"/>
      <family val="2"/>
    </font>
    <font>
      <sz val="8"/>
      <color theme="1"/>
      <name val="Arial"/>
      <family val="2"/>
    </font>
    <font>
      <b/>
      <sz val="8"/>
      <color theme="1"/>
      <name val="Arial"/>
      <family val="2"/>
    </font>
    <font>
      <sz val="9"/>
      <color theme="1"/>
      <name val="Arial"/>
      <family val="2"/>
    </font>
    <font>
      <sz val="7"/>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b/>
      <sz val="10"/>
      <color rgb="FF303030"/>
      <name val="Arial"/>
      <family val="2"/>
    </font>
    <font>
      <b/>
      <sz val="9"/>
      <color theme="1"/>
      <name val="Arial"/>
      <family val="2"/>
    </font>
    <font>
      <i/>
      <sz val="9"/>
      <color theme="1"/>
      <name val="Arial"/>
      <family val="2"/>
    </font>
    <font>
      <sz val="10"/>
      <color rgb="FF303030"/>
      <name val="Arial"/>
      <family val="2"/>
    </font>
  </fonts>
  <fills count="21">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0" tint="-0.249977111117893"/>
        <bgColor indexed="64"/>
      </patternFill>
    </fill>
    <fill>
      <patternFill patternType="solid">
        <fgColor theme="5"/>
        <bgColor indexed="64"/>
      </patternFill>
    </fill>
    <fill>
      <patternFill patternType="solid">
        <fgColor theme="2"/>
        <bgColor indexed="64"/>
      </patternFill>
    </fill>
    <fill>
      <patternFill patternType="solid">
        <fgColor rgb="FF00206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D2D2D2"/>
        <bgColor indexed="64"/>
      </patternFill>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1"/>
        <bgColor indexed="64"/>
      </patternFill>
    </fill>
    <fill>
      <patternFill patternType="solid">
        <fgColor rgb="FFF5F5F5"/>
        <bgColor indexed="64"/>
      </patternFill>
    </fill>
    <fill>
      <patternFill patternType="solid">
        <fgColor theme="2" tint="-0.249977111117893"/>
        <bgColor indexed="64"/>
      </patternFill>
    </fill>
    <fill>
      <patternFill patternType="solid">
        <fgColor rgb="FF00B050"/>
        <bgColor indexed="64"/>
      </patternFill>
    </fill>
    <fill>
      <patternFill patternType="solid">
        <fgColor theme="6" tint="0.79998168889431442"/>
        <bgColor indexed="64"/>
      </patternFill>
    </fill>
    <fill>
      <patternFill patternType="solid">
        <fgColor theme="2" tint="-9.9978637043366805E-2"/>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medium">
        <color theme="0" tint="-0.14999847407452621"/>
      </left>
      <right style="thin">
        <color theme="0" tint="-4.9989318521683403E-2"/>
      </right>
      <top style="medium">
        <color theme="0" tint="-0.14999847407452621"/>
      </top>
      <bottom style="thin">
        <color theme="0" tint="-4.9989318521683403E-2"/>
      </bottom>
      <diagonal/>
    </border>
    <border>
      <left style="thin">
        <color theme="0" tint="-4.9989318521683403E-2"/>
      </left>
      <right style="thin">
        <color theme="0" tint="-4.9989318521683403E-2"/>
      </right>
      <top style="medium">
        <color theme="0" tint="-0.14999847407452621"/>
      </top>
      <bottom style="thin">
        <color theme="0" tint="-4.9989318521683403E-2"/>
      </bottom>
      <diagonal/>
    </border>
    <border>
      <left style="thin">
        <color theme="0" tint="-4.9989318521683403E-2"/>
      </left>
      <right style="medium">
        <color theme="0" tint="-0.14999847407452621"/>
      </right>
      <top style="medium">
        <color theme="0" tint="-0.14999847407452621"/>
      </top>
      <bottom style="thin">
        <color theme="0" tint="-4.9989318521683403E-2"/>
      </bottom>
      <diagonal/>
    </border>
    <border>
      <left style="medium">
        <color theme="0" tint="-0.1499984740745262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theme="0" tint="-0.14999847407452621"/>
      </right>
      <top style="thin">
        <color theme="0" tint="-4.9989318521683403E-2"/>
      </top>
      <bottom style="thin">
        <color theme="0" tint="-4.9989318521683403E-2"/>
      </bottom>
      <diagonal/>
    </border>
    <border>
      <left style="medium">
        <color theme="0" tint="-0.14999847407452621"/>
      </left>
      <right style="thin">
        <color theme="0" tint="-4.9989318521683403E-2"/>
      </right>
      <top style="thin">
        <color theme="0" tint="-4.9989318521683403E-2"/>
      </top>
      <bottom style="medium">
        <color theme="0" tint="-0.14999847407452621"/>
      </bottom>
      <diagonal/>
    </border>
    <border>
      <left style="thin">
        <color theme="0" tint="-4.9989318521683403E-2"/>
      </left>
      <right style="thin">
        <color theme="0" tint="-4.9989318521683403E-2"/>
      </right>
      <top style="thin">
        <color theme="0" tint="-4.9989318521683403E-2"/>
      </top>
      <bottom style="medium">
        <color theme="0" tint="-0.14999847407452621"/>
      </bottom>
      <diagonal/>
    </border>
    <border>
      <left style="thin">
        <color theme="0" tint="-4.9989318521683403E-2"/>
      </left>
      <right style="medium">
        <color theme="0" tint="-0.14999847407452621"/>
      </right>
      <top style="thin">
        <color theme="0" tint="-4.9989318521683403E-2"/>
      </top>
      <bottom style="medium">
        <color theme="0" tint="-0.14999847407452621"/>
      </bottom>
      <diagonal/>
    </border>
    <border>
      <left style="medium">
        <color theme="0" tint="-0.14999847407452621"/>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medium">
        <color theme="0" tint="-0.14999847407452621"/>
      </right>
      <top/>
      <bottom style="thin">
        <color theme="0" tint="-4.9989318521683403E-2"/>
      </bottom>
      <diagonal/>
    </border>
    <border>
      <left style="medium">
        <color theme="0" tint="-0.14999847407452621"/>
      </left>
      <right style="thin">
        <color theme="0" tint="-4.9989318521683403E-2"/>
      </right>
      <top/>
      <bottom style="medium">
        <color theme="0" tint="-0.14999847407452621"/>
      </bottom>
      <diagonal/>
    </border>
    <border>
      <left style="medium">
        <color theme="0" tint="-0.14999847407452621"/>
      </left>
      <right style="thin">
        <color theme="0" tint="-4.9989318521683403E-2"/>
      </right>
      <top/>
      <bottom style="thin">
        <color theme="0" tint="-4.9989318521683403E-2"/>
      </bottom>
      <diagonal/>
    </border>
    <border>
      <left style="medium">
        <color theme="0" tint="-0.249977111117893"/>
      </left>
      <right style="thin">
        <color theme="0" tint="-4.9989318521683403E-2"/>
      </right>
      <top style="medium">
        <color theme="0" tint="-0.249977111117893"/>
      </top>
      <bottom style="medium">
        <color theme="0" tint="-0.249977111117893"/>
      </bottom>
      <diagonal/>
    </border>
    <border>
      <left style="thin">
        <color theme="0" tint="-4.9989318521683403E-2"/>
      </left>
      <right style="thin">
        <color theme="0" tint="-4.9989318521683403E-2"/>
      </right>
      <top style="medium">
        <color theme="0" tint="-0.249977111117893"/>
      </top>
      <bottom style="medium">
        <color theme="0" tint="-0.249977111117893"/>
      </bottom>
      <diagonal/>
    </border>
    <border>
      <left style="thin">
        <color theme="0" tint="-4.9989318521683403E-2"/>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medium">
        <color theme="0" tint="-0.249977111117893"/>
      </right>
      <top/>
      <bottom style="thin">
        <color theme="0" tint="-0.14999847407452621"/>
      </bottom>
      <diagonal/>
    </border>
    <border>
      <left style="medium">
        <color theme="0" tint="-0.249977111117893"/>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249977111117893"/>
      </right>
      <top style="thin">
        <color theme="0" tint="-0.14999847407452621"/>
      </top>
      <bottom style="thin">
        <color theme="0" tint="-0.14999847407452621"/>
      </bottom>
      <diagonal/>
    </border>
    <border>
      <left style="medium">
        <color theme="0" tint="-0.249977111117893"/>
      </left>
      <right style="thin">
        <color theme="0" tint="-0.14999847407452621"/>
      </right>
      <top style="thin">
        <color theme="0" tint="-0.14999847407452621"/>
      </top>
      <bottom style="medium">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n">
        <color theme="0" tint="-0.14999847407452621"/>
      </left>
      <right style="medium">
        <color theme="0" tint="-0.249977111117893"/>
      </right>
      <top style="thin">
        <color theme="0" tint="-0.14999847407452621"/>
      </top>
      <bottom style="medium">
        <color theme="0" tint="-0.249977111117893"/>
      </bottom>
      <diagonal/>
    </border>
    <border>
      <left style="medium">
        <color theme="0" tint="-0.249977111117893"/>
      </left>
      <right style="thin">
        <color theme="0" tint="-0.14999847407452621"/>
      </right>
      <top style="medium">
        <color theme="0" tint="-0.249977111117893"/>
      </top>
      <bottom style="thin">
        <color theme="0" tint="-0.14999847407452621"/>
      </bottom>
      <diagonal/>
    </border>
    <border>
      <left style="thin">
        <color theme="0" tint="-0.14999847407452621"/>
      </left>
      <right style="thin">
        <color theme="0" tint="-0.14999847407452621"/>
      </right>
      <top style="medium">
        <color theme="0" tint="-0.249977111117893"/>
      </top>
      <bottom style="thin">
        <color theme="0" tint="-0.14999847407452621"/>
      </bottom>
      <diagonal/>
    </border>
    <border>
      <left style="thin">
        <color theme="0" tint="-0.14999847407452621"/>
      </left>
      <right style="medium">
        <color theme="0" tint="-0.249977111117893"/>
      </right>
      <top style="medium">
        <color theme="0" tint="-0.249977111117893"/>
      </top>
      <bottom style="thin">
        <color theme="0" tint="-0.14999847407452621"/>
      </bottom>
      <diagonal/>
    </border>
    <border>
      <left style="medium">
        <color theme="0" tint="-0.249977111117893"/>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medium">
        <color theme="0" tint="-0.249977111117893"/>
      </right>
      <top style="thin">
        <color theme="0" tint="-0.14999847407452621"/>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theme="0" tint="-0.14999847407452621"/>
      </bottom>
      <diagonal/>
    </border>
    <border>
      <left style="medium">
        <color theme="0" tint="-0.14999847407452621"/>
      </left>
      <right style="thin">
        <color theme="0" tint="-4.9989318521683403E-2"/>
      </right>
      <top style="medium">
        <color theme="0" tint="-0.14999847407452621"/>
      </top>
      <bottom/>
      <diagonal/>
    </border>
    <border>
      <left style="thin">
        <color theme="0" tint="-4.9989318521683403E-2"/>
      </left>
      <right style="thin">
        <color theme="0" tint="-4.9989318521683403E-2"/>
      </right>
      <top style="medium">
        <color theme="0" tint="-0.14999847407452621"/>
      </top>
      <bottom/>
      <diagonal/>
    </border>
    <border>
      <left style="medium">
        <color theme="0" tint="-0.34998626667073579"/>
      </left>
      <right style="thin">
        <color theme="0" tint="-4.9989318521683403E-2"/>
      </right>
      <top style="medium">
        <color theme="0" tint="-0.34998626667073579"/>
      </top>
      <bottom/>
      <diagonal/>
    </border>
    <border>
      <left style="thin">
        <color theme="0" tint="-4.9989318521683403E-2"/>
      </left>
      <right style="thin">
        <color theme="0" tint="-4.9989318521683403E-2"/>
      </right>
      <top style="medium">
        <color theme="0" tint="-0.34998626667073579"/>
      </top>
      <bottom style="thin">
        <color theme="0" tint="-4.9989318521683403E-2"/>
      </bottom>
      <diagonal/>
    </border>
    <border>
      <left style="thin">
        <color theme="0" tint="-4.9989318521683403E-2"/>
      </left>
      <right style="medium">
        <color theme="0" tint="-0.34998626667073579"/>
      </right>
      <top style="medium">
        <color theme="0" tint="-0.34998626667073579"/>
      </top>
      <bottom style="thin">
        <color theme="0" tint="-4.9989318521683403E-2"/>
      </bottom>
      <diagonal/>
    </border>
    <border>
      <left style="medium">
        <color theme="0" tint="-0.34998626667073579"/>
      </left>
      <right style="thin">
        <color theme="0" tint="-4.9989318521683403E-2"/>
      </right>
      <top/>
      <bottom/>
      <diagonal/>
    </border>
    <border>
      <left style="thin">
        <color theme="0" tint="-4.9989318521683403E-2"/>
      </left>
      <right style="medium">
        <color theme="0" tint="-0.34998626667073579"/>
      </right>
      <top style="thin">
        <color theme="0" tint="-4.9989318521683403E-2"/>
      </top>
      <bottom style="thin">
        <color theme="0" tint="-4.9989318521683403E-2"/>
      </bottom>
      <diagonal/>
    </border>
    <border>
      <left style="medium">
        <color theme="0" tint="-0.34998626667073579"/>
      </left>
      <right style="thin">
        <color theme="0" tint="-4.9989318521683403E-2"/>
      </right>
      <top/>
      <bottom style="medium">
        <color theme="0" tint="-0.34998626667073579"/>
      </bottom>
      <diagonal/>
    </border>
    <border>
      <left style="thin">
        <color theme="0" tint="-4.9989318521683403E-2"/>
      </left>
      <right style="thin">
        <color theme="0" tint="-4.9989318521683403E-2"/>
      </right>
      <top style="thin">
        <color theme="0" tint="-4.9989318521683403E-2"/>
      </top>
      <bottom style="medium">
        <color theme="0" tint="-0.34998626667073579"/>
      </bottom>
      <diagonal/>
    </border>
    <border>
      <left style="thin">
        <color theme="0" tint="-4.9989318521683403E-2"/>
      </left>
      <right style="medium">
        <color theme="0" tint="-0.34998626667073579"/>
      </right>
      <top style="thin">
        <color theme="0" tint="-4.9989318521683403E-2"/>
      </top>
      <bottom style="medium">
        <color theme="0" tint="-0.34998626667073579"/>
      </bottom>
      <diagonal/>
    </border>
    <border>
      <left style="thin">
        <color theme="0" tint="-4.9989318521683403E-2"/>
      </left>
      <right style="medium">
        <color theme="0" tint="-0.34998626667073579"/>
      </right>
      <top/>
      <bottom style="thin">
        <color theme="0" tint="-4.9989318521683403E-2"/>
      </bottom>
      <diagonal/>
    </border>
  </borders>
  <cellStyleXfs count="9">
    <xf numFmtId="0" fontId="0" fillId="0" borderId="0"/>
    <xf numFmtId="0" fontId="3"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5" fillId="0" borderId="0"/>
    <xf numFmtId="0" fontId="2" fillId="0" borderId="0"/>
    <xf numFmtId="9" fontId="2" fillId="0" borderId="0" applyFont="0" applyFill="0" applyBorder="0" applyAlignment="0" applyProtection="0"/>
  </cellStyleXfs>
  <cellXfs count="399">
    <xf numFmtId="0" fontId="0" fillId="0" borderId="0" xfId="0"/>
    <xf numFmtId="0" fontId="3" fillId="0" borderId="0" xfId="1"/>
    <xf numFmtId="0" fontId="6" fillId="0" borderId="0" xfId="2" applyFont="1"/>
    <xf numFmtId="0" fontId="2" fillId="0" borderId="0" xfId="2"/>
    <xf numFmtId="0" fontId="2" fillId="0" borderId="4" xfId="2" applyBorder="1"/>
    <xf numFmtId="0" fontId="2" fillId="0" borderId="0" xfId="2" applyAlignment="1">
      <alignment wrapText="1"/>
    </xf>
    <xf numFmtId="0" fontId="1" fillId="0" borderId="4" xfId="2" applyFont="1" applyBorder="1" applyAlignment="1">
      <alignment horizontal="center" vertical="center" wrapText="1"/>
    </xf>
    <xf numFmtId="0" fontId="3" fillId="0" borderId="0" xfId="1" applyAlignment="1">
      <alignment vertical="center"/>
    </xf>
    <xf numFmtId="0" fontId="3" fillId="0" borderId="10" xfId="1" applyBorder="1" applyAlignment="1">
      <alignment vertical="top"/>
    </xf>
    <xf numFmtId="0" fontId="8" fillId="5" borderId="9" xfId="1" applyFont="1" applyFill="1" applyBorder="1" applyAlignment="1">
      <alignment vertical="top"/>
    </xf>
    <xf numFmtId="0" fontId="6" fillId="0" borderId="4" xfId="2" applyFont="1" applyBorder="1"/>
    <xf numFmtId="0" fontId="9" fillId="0" borderId="4" xfId="2" applyFont="1" applyBorder="1" applyAlignment="1">
      <alignment horizontal="center" wrapText="1"/>
    </xf>
    <xf numFmtId="0" fontId="6" fillId="4" borderId="4" xfId="2" applyFont="1" applyFill="1" applyBorder="1"/>
    <xf numFmtId="0" fontId="9" fillId="0" borderId="0" xfId="2" applyFont="1"/>
    <xf numFmtId="0" fontId="6" fillId="0" borderId="0" xfId="2" applyFont="1" applyAlignment="1">
      <alignment wrapText="1"/>
    </xf>
    <xf numFmtId="0" fontId="6" fillId="0" borderId="4" xfId="2" applyFont="1" applyBorder="1" applyAlignment="1">
      <alignment horizontal="center"/>
    </xf>
    <xf numFmtId="0" fontId="8" fillId="5" borderId="12" xfId="1" applyFont="1" applyFill="1" applyBorder="1" applyAlignment="1">
      <alignment vertical="top"/>
    </xf>
    <xf numFmtId="0" fontId="9" fillId="0" borderId="4" xfId="2" applyFont="1" applyBorder="1" applyAlignment="1">
      <alignment horizontal="center" vertical="center" wrapText="1"/>
    </xf>
    <xf numFmtId="0" fontId="8" fillId="5" borderId="14" xfId="1" applyFont="1" applyFill="1" applyBorder="1" applyAlignment="1">
      <alignment vertical="top"/>
    </xf>
    <xf numFmtId="0" fontId="3" fillId="0" borderId="5" xfId="1" applyBorder="1" applyAlignment="1">
      <alignment vertical="top"/>
    </xf>
    <xf numFmtId="0" fontId="3" fillId="0" borderId="0" xfId="1" applyAlignment="1">
      <alignment horizontal="center"/>
    </xf>
    <xf numFmtId="0" fontId="8" fillId="5" borderId="13" xfId="1" applyFont="1" applyFill="1" applyBorder="1" applyAlignment="1">
      <alignment vertical="top"/>
    </xf>
    <xf numFmtId="0" fontId="3" fillId="0" borderId="6" xfId="1" applyBorder="1" applyAlignment="1">
      <alignment vertical="top"/>
    </xf>
    <xf numFmtId="0" fontId="10" fillId="4" borderId="7" xfId="1" applyFont="1" applyFill="1" applyBorder="1"/>
    <xf numFmtId="9" fontId="10" fillId="4" borderId="8" xfId="8" applyFont="1" applyFill="1" applyBorder="1" applyAlignment="1">
      <alignment horizontal="center"/>
    </xf>
    <xf numFmtId="0" fontId="11" fillId="0" borderId="0" xfId="0" applyFont="1"/>
    <xf numFmtId="0" fontId="12" fillId="7" borderId="0" xfId="0" applyFont="1" applyFill="1"/>
    <xf numFmtId="0" fontId="13" fillId="8" borderId="0" xfId="0" applyFont="1" applyFill="1"/>
    <xf numFmtId="0" fontId="14" fillId="8" borderId="0" xfId="0" applyFont="1" applyFill="1"/>
    <xf numFmtId="0" fontId="13" fillId="9" borderId="0" xfId="0" applyFont="1" applyFill="1"/>
    <xf numFmtId="0" fontId="15" fillId="9" borderId="0" xfId="0" applyFont="1" applyFill="1"/>
    <xf numFmtId="0" fontId="13" fillId="0" borderId="0" xfId="0" applyFont="1"/>
    <xf numFmtId="0" fontId="14" fillId="0" borderId="17" xfId="0" applyFont="1" applyBorder="1"/>
    <xf numFmtId="0" fontId="6" fillId="0" borderId="18" xfId="0" applyFont="1" applyBorder="1"/>
    <xf numFmtId="0" fontId="6" fillId="0" borderId="19" xfId="0" applyFont="1" applyBorder="1"/>
    <xf numFmtId="0" fontId="0" fillId="0" borderId="19" xfId="0" applyBorder="1"/>
    <xf numFmtId="0" fontId="16" fillId="2" borderId="15" xfId="1" applyFont="1" applyFill="1" applyBorder="1" applyAlignment="1">
      <alignment horizontal="right" vertical="center"/>
    </xf>
    <xf numFmtId="0" fontId="8" fillId="5" borderId="21" xfId="1" applyFont="1" applyFill="1" applyBorder="1" applyAlignment="1">
      <alignment vertical="top"/>
    </xf>
    <xf numFmtId="0" fontId="19" fillId="2" borderId="15" xfId="1" applyFont="1" applyFill="1" applyBorder="1" applyAlignment="1">
      <alignment horizontal="right" vertical="center"/>
    </xf>
    <xf numFmtId="0" fontId="12" fillId="3" borderId="0" xfId="0" applyFont="1" applyFill="1"/>
    <xf numFmtId="0" fontId="0" fillId="3" borderId="0" xfId="0" applyFill="1"/>
    <xf numFmtId="0" fontId="13" fillId="10" borderId="0" xfId="0" applyFont="1" applyFill="1"/>
    <xf numFmtId="0" fontId="14" fillId="10" borderId="0" xfId="0" applyFont="1" applyFill="1"/>
    <xf numFmtId="0" fontId="0" fillId="10" borderId="0" xfId="0" applyFill="1"/>
    <xf numFmtId="0" fontId="0" fillId="9" borderId="0" xfId="0" applyFill="1"/>
    <xf numFmtId="0" fontId="18" fillId="2" borderId="20" xfId="1" applyFont="1" applyFill="1" applyBorder="1" applyAlignment="1">
      <alignment horizontal="center"/>
    </xf>
    <xf numFmtId="0" fontId="17" fillId="4" borderId="15" xfId="1" applyFont="1" applyFill="1" applyBorder="1" applyAlignment="1">
      <alignment horizontal="left"/>
    </xf>
    <xf numFmtId="0" fontId="17" fillId="4" borderId="23" xfId="1" applyFont="1" applyFill="1" applyBorder="1" applyAlignment="1">
      <alignment horizontal="left"/>
    </xf>
    <xf numFmtId="0" fontId="17" fillId="4" borderId="23" xfId="1" applyFont="1" applyFill="1" applyBorder="1" applyAlignment="1">
      <alignment horizontal="center" wrapText="1"/>
    </xf>
    <xf numFmtId="0" fontId="17" fillId="4" borderId="7" xfId="1" applyFont="1" applyFill="1" applyBorder="1" applyAlignment="1">
      <alignment horizontal="center"/>
    </xf>
    <xf numFmtId="0" fontId="17" fillId="4" borderId="17" xfId="1" applyFont="1" applyFill="1" applyBorder="1" applyAlignment="1">
      <alignment horizontal="left"/>
    </xf>
    <xf numFmtId="0" fontId="17" fillId="4" borderId="7" xfId="1" applyFont="1" applyFill="1" applyBorder="1" applyAlignment="1">
      <alignment horizontal="center" wrapText="1"/>
    </xf>
    <xf numFmtId="0" fontId="3" fillId="0" borderId="28" xfId="1" applyBorder="1" applyAlignment="1">
      <alignment horizontal="center"/>
    </xf>
    <xf numFmtId="0" fontId="10" fillId="4" borderId="15" xfId="1" applyFont="1" applyFill="1" applyBorder="1"/>
    <xf numFmtId="0" fontId="3" fillId="0" borderId="6" xfId="1" applyBorder="1" applyAlignment="1">
      <alignment horizontal="center" vertical="top" wrapText="1"/>
    </xf>
    <xf numFmtId="0" fontId="3" fillId="0" borderId="10" xfId="1" applyBorder="1" applyAlignment="1">
      <alignment horizontal="center" vertical="top" wrapText="1"/>
    </xf>
    <xf numFmtId="9" fontId="10" fillId="4" borderId="32" xfId="8" applyFont="1" applyFill="1" applyBorder="1" applyAlignment="1">
      <alignment horizontal="center"/>
    </xf>
    <xf numFmtId="0" fontId="3" fillId="0" borderId="4" xfId="1" applyBorder="1" applyAlignment="1">
      <alignment horizontal="center" vertical="top" wrapText="1"/>
    </xf>
    <xf numFmtId="0" fontId="3" fillId="0" borderId="4" xfId="1" applyBorder="1" applyAlignment="1">
      <alignment horizontal="center" vertical="top"/>
    </xf>
    <xf numFmtId="0" fontId="17" fillId="4" borderId="23" xfId="1" applyFont="1" applyFill="1" applyBorder="1" applyAlignment="1">
      <alignment horizontal="center"/>
    </xf>
    <xf numFmtId="0" fontId="3" fillId="0" borderId="10" xfId="1" applyBorder="1" applyAlignment="1">
      <alignment horizontal="center" vertical="top"/>
    </xf>
    <xf numFmtId="0" fontId="3" fillId="0" borderId="31" xfId="1" applyBorder="1"/>
    <xf numFmtId="0" fontId="3" fillId="2" borderId="24" xfId="1" applyFill="1" applyBorder="1" applyAlignment="1">
      <alignment horizontal="center" vertical="top"/>
    </xf>
    <xf numFmtId="0" fontId="3" fillId="2" borderId="11" xfId="1" applyFill="1" applyBorder="1" applyAlignment="1">
      <alignment horizontal="center" vertical="top"/>
    </xf>
    <xf numFmtId="0" fontId="3" fillId="0" borderId="6" xfId="1" applyBorder="1" applyAlignment="1">
      <alignment horizontal="center" vertical="top"/>
    </xf>
    <xf numFmtId="0" fontId="3" fillId="2" borderId="29" xfId="1" applyFill="1" applyBorder="1" applyAlignment="1">
      <alignment horizontal="center" vertical="top"/>
    </xf>
    <xf numFmtId="0" fontId="3" fillId="0" borderId="5" xfId="1" applyBorder="1" applyAlignment="1">
      <alignment horizontal="center" vertical="top" wrapText="1"/>
    </xf>
    <xf numFmtId="0" fontId="3" fillId="0" borderId="22" xfId="1" applyBorder="1" applyAlignment="1">
      <alignment horizontal="center" vertical="top" wrapText="1"/>
    </xf>
    <xf numFmtId="0" fontId="3" fillId="0" borderId="24" xfId="1" applyBorder="1" applyAlignment="1">
      <alignment horizontal="center" vertical="top" wrapText="1"/>
    </xf>
    <xf numFmtId="0" fontId="18" fillId="0" borderId="20" xfId="1" applyFont="1" applyBorder="1" applyAlignment="1">
      <alignment horizontal="center"/>
    </xf>
    <xf numFmtId="9" fontId="6" fillId="0" borderId="4" xfId="2" applyNumberFormat="1" applyFont="1" applyBorder="1"/>
    <xf numFmtId="0" fontId="17" fillId="4" borderId="8" xfId="1" applyFont="1" applyFill="1" applyBorder="1" applyAlignment="1">
      <alignment horizontal="left"/>
    </xf>
    <xf numFmtId="0" fontId="3" fillId="2" borderId="42" xfId="1" applyFill="1" applyBorder="1" applyAlignment="1">
      <alignment horizontal="center" vertical="top"/>
    </xf>
    <xf numFmtId="0" fontId="3" fillId="2" borderId="43" xfId="1" applyFill="1" applyBorder="1" applyAlignment="1">
      <alignment horizontal="center" vertical="top"/>
    </xf>
    <xf numFmtId="0" fontId="3" fillId="0" borderId="22" xfId="1" applyBorder="1" applyAlignment="1">
      <alignment horizontal="center" vertical="top"/>
    </xf>
    <xf numFmtId="0" fontId="3" fillId="2" borderId="44" xfId="1" applyFill="1" applyBorder="1" applyAlignment="1">
      <alignment horizontal="center" vertical="top"/>
    </xf>
    <xf numFmtId="0" fontId="3" fillId="0" borderId="45" xfId="1" applyBorder="1" applyAlignment="1">
      <alignment horizontal="center" vertical="top"/>
    </xf>
    <xf numFmtId="0" fontId="23" fillId="0" borderId="25" xfId="1" applyFont="1" applyBorder="1"/>
    <xf numFmtId="0" fontId="23" fillId="0" borderId="27" xfId="1" applyFont="1" applyBorder="1"/>
    <xf numFmtId="0" fontId="23" fillId="0" borderId="26" xfId="1" applyFont="1" applyBorder="1"/>
    <xf numFmtId="0" fontId="23" fillId="0" borderId="46" xfId="1" applyFont="1" applyBorder="1"/>
    <xf numFmtId="0" fontId="23" fillId="0" borderId="41" xfId="1" applyFont="1" applyBorder="1"/>
    <xf numFmtId="0" fontId="3" fillId="0" borderId="47" xfId="1" applyBorder="1" applyAlignment="1">
      <alignment horizontal="center" vertical="top" wrapText="1"/>
    </xf>
    <xf numFmtId="0" fontId="3" fillId="0" borderId="50" xfId="1" applyBorder="1" applyAlignment="1">
      <alignment horizontal="center" vertical="top" wrapText="1"/>
    </xf>
    <xf numFmtId="0" fontId="8" fillId="5" borderId="50" xfId="1" applyFont="1" applyFill="1" applyBorder="1"/>
    <xf numFmtId="0" fontId="8" fillId="5" borderId="51" xfId="1" applyFont="1" applyFill="1" applyBorder="1" applyAlignment="1">
      <alignment vertical="top"/>
    </xf>
    <xf numFmtId="0" fontId="3" fillId="0" borderId="52" xfId="1" applyBorder="1" applyAlignment="1">
      <alignment horizontal="center" vertical="top" wrapText="1"/>
    </xf>
    <xf numFmtId="0" fontId="3" fillId="12" borderId="0" xfId="1" applyFill="1"/>
    <xf numFmtId="0" fontId="0" fillId="0" borderId="0" xfId="0" applyAlignment="1">
      <alignment horizontal="left"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top"/>
    </xf>
    <xf numFmtId="0" fontId="25" fillId="0" borderId="0" xfId="0" applyFont="1"/>
    <xf numFmtId="0" fontId="25" fillId="0" borderId="0" xfId="0" applyFont="1" applyAlignment="1">
      <alignment wrapText="1"/>
    </xf>
    <xf numFmtId="0" fontId="25" fillId="0" borderId="0" xfId="0" applyFont="1" applyAlignment="1">
      <alignment horizontal="center"/>
    </xf>
    <xf numFmtId="0" fontId="26"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vertical="center"/>
    </xf>
    <xf numFmtId="0" fontId="27" fillId="0" borderId="0" xfId="0" applyFont="1" applyAlignment="1">
      <alignment horizontal="center" vertical="center" wrapText="1"/>
    </xf>
    <xf numFmtId="0" fontId="27" fillId="0" borderId="0" xfId="0" applyFont="1" applyAlignment="1">
      <alignment vertical="top"/>
    </xf>
    <xf numFmtId="0" fontId="27" fillId="0" borderId="0" xfId="0" applyFont="1" applyAlignment="1">
      <alignment vertical="top" wrapText="1"/>
    </xf>
    <xf numFmtId="0" fontId="27" fillId="0" borderId="0" xfId="0" applyFont="1" applyAlignment="1">
      <alignment horizontal="center" vertical="top"/>
    </xf>
    <xf numFmtId="0" fontId="0" fillId="0" borderId="0" xfId="0" applyAlignment="1">
      <alignment vertical="center" wrapText="1"/>
    </xf>
    <xf numFmtId="0" fontId="16" fillId="4" borderId="15" xfId="1" applyFont="1" applyFill="1" applyBorder="1" applyAlignment="1">
      <alignment horizontal="left" vertical="top"/>
    </xf>
    <xf numFmtId="0" fontId="16" fillId="4" borderId="7" xfId="1" applyFont="1" applyFill="1" applyBorder="1" applyAlignment="1">
      <alignment horizontal="center" vertical="top"/>
    </xf>
    <xf numFmtId="0" fontId="16" fillId="4" borderId="23" xfId="1" applyFont="1" applyFill="1" applyBorder="1" applyAlignment="1">
      <alignment horizontal="center" vertical="top" wrapText="1"/>
    </xf>
    <xf numFmtId="0" fontId="16" fillId="4" borderId="23" xfId="1" applyFont="1" applyFill="1" applyBorder="1" applyAlignment="1">
      <alignment horizontal="left" vertical="top"/>
    </xf>
    <xf numFmtId="0" fontId="16" fillId="4" borderId="17" xfId="1" applyFont="1" applyFill="1" applyBorder="1" applyAlignment="1">
      <alignment horizontal="left" vertical="top"/>
    </xf>
    <xf numFmtId="0" fontId="22" fillId="0" borderId="0" xfId="1" applyFont="1" applyAlignment="1">
      <alignment vertical="top"/>
    </xf>
    <xf numFmtId="0" fontId="7" fillId="3" borderId="0" xfId="1" applyFont="1" applyFill="1" applyAlignment="1">
      <alignment vertical="center"/>
    </xf>
    <xf numFmtId="0" fontId="3" fillId="11" borderId="57" xfId="1" applyFill="1" applyBorder="1"/>
    <xf numFmtId="0" fontId="3" fillId="11" borderId="58" xfId="1" applyFill="1" applyBorder="1"/>
    <xf numFmtId="0" fontId="28" fillId="3" borderId="0" xfId="0" applyFont="1" applyFill="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wrapText="1"/>
    </xf>
    <xf numFmtId="0" fontId="6" fillId="0" borderId="0" xfId="0" applyFont="1"/>
    <xf numFmtId="0" fontId="6" fillId="0" borderId="0" xfId="0" applyFont="1" applyAlignment="1">
      <alignment wrapText="1"/>
    </xf>
    <xf numFmtId="0" fontId="28" fillId="3" borderId="59" xfId="0" applyFont="1" applyFill="1" applyBorder="1" applyAlignment="1">
      <alignment vertical="top" wrapText="1"/>
    </xf>
    <xf numFmtId="0" fontId="28" fillId="3" borderId="60" xfId="0" applyFont="1" applyFill="1" applyBorder="1" applyAlignment="1">
      <alignment vertical="top" wrapText="1"/>
    </xf>
    <xf numFmtId="0" fontId="28" fillId="3" borderId="61" xfId="0" applyFont="1" applyFill="1" applyBorder="1" applyAlignment="1">
      <alignment vertical="top" wrapText="1"/>
    </xf>
    <xf numFmtId="0" fontId="6" fillId="13" borderId="63" xfId="0" applyFont="1" applyFill="1" applyBorder="1" applyAlignment="1">
      <alignment horizontal="left" vertical="top"/>
    </xf>
    <xf numFmtId="0" fontId="6" fillId="13" borderId="63" xfId="0" applyFont="1" applyFill="1" applyBorder="1" applyAlignment="1">
      <alignment horizontal="left" vertical="top" wrapText="1"/>
    </xf>
    <xf numFmtId="0" fontId="6" fillId="13" borderId="64" xfId="0" applyFont="1" applyFill="1" applyBorder="1" applyAlignment="1">
      <alignment horizontal="left" vertical="top"/>
    </xf>
    <xf numFmtId="0" fontId="6" fillId="13" borderId="66" xfId="0" applyFont="1" applyFill="1" applyBorder="1" applyAlignment="1">
      <alignment horizontal="left" vertical="top"/>
    </xf>
    <xf numFmtId="0" fontId="6" fillId="13" borderId="66" xfId="0" applyFont="1" applyFill="1" applyBorder="1" applyAlignment="1">
      <alignment horizontal="left" vertical="top" wrapText="1"/>
    </xf>
    <xf numFmtId="0" fontId="6" fillId="13" borderId="67" xfId="0" applyFont="1" applyFill="1" applyBorder="1" applyAlignment="1">
      <alignment horizontal="left" vertical="top"/>
    </xf>
    <xf numFmtId="0" fontId="6" fillId="13" borderId="69" xfId="0" applyFont="1" applyFill="1" applyBorder="1" applyAlignment="1">
      <alignment horizontal="left" vertical="top"/>
    </xf>
    <xf numFmtId="0" fontId="6" fillId="13" borderId="69" xfId="0" applyFont="1" applyFill="1" applyBorder="1" applyAlignment="1">
      <alignment horizontal="left" vertical="top" wrapText="1"/>
    </xf>
    <xf numFmtId="0" fontId="6" fillId="13" borderId="70" xfId="0" applyFont="1" applyFill="1" applyBorder="1" applyAlignment="1">
      <alignment horizontal="left" vertical="top"/>
    </xf>
    <xf numFmtId="0" fontId="6" fillId="14" borderId="69" xfId="0" applyFont="1" applyFill="1" applyBorder="1" applyAlignment="1">
      <alignment horizontal="left" vertical="top"/>
    </xf>
    <xf numFmtId="0" fontId="6" fillId="14" borderId="69" xfId="0" applyFont="1" applyFill="1" applyBorder="1" applyAlignment="1">
      <alignment horizontal="left" vertical="top" wrapText="1"/>
    </xf>
    <xf numFmtId="9" fontId="6" fillId="14" borderId="69" xfId="8" applyFont="1" applyFill="1" applyBorder="1" applyAlignment="1">
      <alignment horizontal="left" vertical="top"/>
    </xf>
    <xf numFmtId="0" fontId="6" fillId="14" borderId="70" xfId="0" applyFont="1" applyFill="1" applyBorder="1" applyAlignment="1">
      <alignment horizontal="left" vertical="top" wrapText="1"/>
    </xf>
    <xf numFmtId="0" fontId="6" fillId="14" borderId="63" xfId="0" applyFont="1" applyFill="1" applyBorder="1" applyAlignment="1">
      <alignment horizontal="left" vertical="top"/>
    </xf>
    <xf numFmtId="0" fontId="6" fillId="14" borderId="63" xfId="0" applyFont="1" applyFill="1" applyBorder="1" applyAlignment="1">
      <alignment horizontal="left" vertical="top" wrapText="1"/>
    </xf>
    <xf numFmtId="9" fontId="6" fillId="14" borderId="63" xfId="8" applyFont="1" applyFill="1" applyBorder="1" applyAlignment="1">
      <alignment horizontal="left" vertical="top"/>
    </xf>
    <xf numFmtId="0" fontId="6" fillId="14" borderId="64" xfId="0" applyFont="1" applyFill="1" applyBorder="1" applyAlignment="1">
      <alignment horizontal="left" vertical="top" wrapText="1"/>
    </xf>
    <xf numFmtId="0" fontId="6" fillId="14" borderId="66" xfId="0" applyFont="1" applyFill="1" applyBorder="1" applyAlignment="1">
      <alignment horizontal="left" vertical="top"/>
    </xf>
    <xf numFmtId="0" fontId="6" fillId="14" borderId="66" xfId="0" applyFont="1" applyFill="1" applyBorder="1" applyAlignment="1">
      <alignment horizontal="left" vertical="top" wrapText="1"/>
    </xf>
    <xf numFmtId="9" fontId="6" fillId="14" borderId="66" xfId="8" applyFont="1" applyFill="1" applyBorder="1" applyAlignment="1">
      <alignment horizontal="left" vertical="top"/>
    </xf>
    <xf numFmtId="0" fontId="6" fillId="14" borderId="67" xfId="0" applyFont="1" applyFill="1" applyBorder="1" applyAlignment="1">
      <alignment horizontal="left" vertical="top" wrapText="1"/>
    </xf>
    <xf numFmtId="0" fontId="6" fillId="14" borderId="70" xfId="0" applyFont="1" applyFill="1" applyBorder="1" applyAlignment="1">
      <alignment horizontal="left" vertical="top"/>
    </xf>
    <xf numFmtId="0" fontId="6" fillId="14" borderId="64" xfId="0" applyFont="1" applyFill="1" applyBorder="1" applyAlignment="1">
      <alignment horizontal="left" vertical="top"/>
    </xf>
    <xf numFmtId="0" fontId="6" fillId="14" borderId="67" xfId="0" applyFont="1" applyFill="1" applyBorder="1" applyAlignment="1">
      <alignment horizontal="left" vertical="top"/>
    </xf>
    <xf numFmtId="0" fontId="6" fillId="0" borderId="0" xfId="0" applyFont="1" applyAlignment="1">
      <alignment horizontal="left" vertical="top"/>
    </xf>
    <xf numFmtId="0" fontId="12" fillId="15" borderId="0" xfId="0" applyFont="1" applyFill="1" applyAlignment="1">
      <alignment horizontal="left" vertical="top"/>
    </xf>
    <xf numFmtId="0" fontId="30" fillId="15" borderId="0" xfId="0" applyFont="1" applyFill="1" applyAlignment="1">
      <alignment horizontal="left" vertical="top"/>
    </xf>
    <xf numFmtId="0" fontId="9" fillId="16" borderId="0" xfId="0" applyFont="1" applyFill="1" applyAlignment="1">
      <alignment horizontal="left" vertical="top"/>
    </xf>
    <xf numFmtId="0" fontId="7" fillId="11" borderId="56" xfId="1" applyFont="1" applyFill="1" applyBorder="1" applyAlignment="1">
      <alignment vertical="center"/>
    </xf>
    <xf numFmtId="0" fontId="6" fillId="0" borderId="0" xfId="0" applyFont="1" applyAlignment="1">
      <alignment horizontal="center"/>
    </xf>
    <xf numFmtId="0" fontId="28" fillId="3" borderId="0" xfId="0" applyFont="1" applyFill="1"/>
    <xf numFmtId="0" fontId="6" fillId="0" borderId="1" xfId="0" applyFont="1" applyBorder="1"/>
    <xf numFmtId="0" fontId="6" fillId="0" borderId="3" xfId="0" applyFont="1" applyBorder="1" applyAlignment="1">
      <alignment horizontal="left" vertical="top"/>
    </xf>
    <xf numFmtId="0" fontId="28" fillId="3" borderId="73" xfId="0" applyFont="1" applyFill="1" applyBorder="1" applyAlignment="1">
      <alignment vertical="top" wrapText="1"/>
    </xf>
    <xf numFmtId="0" fontId="28" fillId="3" borderId="74" xfId="0" applyFont="1" applyFill="1" applyBorder="1" applyAlignment="1">
      <alignment horizontal="center" vertical="top" wrapText="1"/>
    </xf>
    <xf numFmtId="0" fontId="28" fillId="3" borderId="74" xfId="0" applyFont="1" applyFill="1" applyBorder="1" applyAlignment="1">
      <alignment vertical="top" wrapText="1"/>
    </xf>
    <xf numFmtId="0" fontId="28" fillId="3" borderId="75" xfId="0" applyFont="1" applyFill="1" applyBorder="1" applyAlignment="1">
      <alignment vertical="top" wrapText="1"/>
    </xf>
    <xf numFmtId="0" fontId="6" fillId="14" borderId="77" xfId="0" applyFont="1" applyFill="1" applyBorder="1" applyAlignment="1">
      <alignment horizontal="center" vertical="center"/>
    </xf>
    <xf numFmtId="0" fontId="6" fillId="14" borderId="77" xfId="0" applyFont="1" applyFill="1" applyBorder="1" applyAlignment="1">
      <alignment vertical="center"/>
    </xf>
    <xf numFmtId="9" fontId="6" fillId="14" borderId="77" xfId="0" applyNumberFormat="1" applyFont="1" applyFill="1" applyBorder="1" applyAlignment="1">
      <alignment vertical="center"/>
    </xf>
    <xf numFmtId="0" fontId="6" fillId="14" borderId="78" xfId="0" applyFont="1" applyFill="1" applyBorder="1" applyAlignment="1">
      <alignment vertical="center" wrapText="1"/>
    </xf>
    <xf numFmtId="0" fontId="6" fillId="14" borderId="80" xfId="0" applyFont="1" applyFill="1" applyBorder="1" applyAlignment="1">
      <alignment horizontal="center" vertical="center"/>
    </xf>
    <xf numFmtId="0" fontId="6" fillId="14" borderId="80" xfId="0" applyFont="1" applyFill="1" applyBorder="1" applyAlignment="1">
      <alignment vertical="center"/>
    </xf>
    <xf numFmtId="9" fontId="6" fillId="14" borderId="80" xfId="0" applyNumberFormat="1" applyFont="1" applyFill="1" applyBorder="1" applyAlignment="1">
      <alignment vertical="center"/>
    </xf>
    <xf numFmtId="0" fontId="6" fillId="14" borderId="81" xfId="0" applyFont="1" applyFill="1" applyBorder="1" applyAlignment="1">
      <alignment vertical="center" wrapText="1"/>
    </xf>
    <xf numFmtId="0" fontId="6" fillId="14" borderId="83" xfId="0" applyFont="1" applyFill="1" applyBorder="1" applyAlignment="1">
      <alignment horizontal="center" vertical="center"/>
    </xf>
    <xf numFmtId="0" fontId="6" fillId="14" borderId="83" xfId="0" applyFont="1" applyFill="1" applyBorder="1" applyAlignment="1">
      <alignment vertical="center"/>
    </xf>
    <xf numFmtId="9" fontId="6" fillId="14" borderId="83" xfId="0" applyNumberFormat="1" applyFont="1" applyFill="1" applyBorder="1" applyAlignment="1">
      <alignment vertical="center"/>
    </xf>
    <xf numFmtId="0" fontId="6" fillId="14" borderId="84" xfId="0" applyFont="1" applyFill="1" applyBorder="1" applyAlignment="1">
      <alignment vertical="center" wrapText="1"/>
    </xf>
    <xf numFmtId="0" fontId="6" fillId="14" borderId="86" xfId="0" applyFont="1" applyFill="1" applyBorder="1" applyAlignment="1">
      <alignment horizontal="center" vertical="center"/>
    </xf>
    <xf numFmtId="0" fontId="6" fillId="14" borderId="86" xfId="0" applyFont="1" applyFill="1" applyBorder="1" applyAlignment="1">
      <alignment vertical="center"/>
    </xf>
    <xf numFmtId="9" fontId="6" fillId="14" borderId="86" xfId="0" applyNumberFormat="1" applyFont="1" applyFill="1" applyBorder="1" applyAlignment="1">
      <alignment vertical="center"/>
    </xf>
    <xf numFmtId="0" fontId="6" fillId="14" borderId="87" xfId="0" applyFont="1" applyFill="1" applyBorder="1" applyAlignment="1">
      <alignment vertical="center" wrapText="1"/>
    </xf>
    <xf numFmtId="0" fontId="6" fillId="14" borderId="89" xfId="0" applyFont="1" applyFill="1" applyBorder="1" applyAlignment="1">
      <alignment horizontal="center" vertical="center"/>
    </xf>
    <xf numFmtId="0" fontId="6" fillId="14" borderId="89" xfId="0" applyFont="1" applyFill="1" applyBorder="1" applyAlignment="1">
      <alignment vertical="center"/>
    </xf>
    <xf numFmtId="9" fontId="6" fillId="14" borderId="89" xfId="0" applyNumberFormat="1" applyFont="1" applyFill="1" applyBorder="1" applyAlignment="1">
      <alignment vertical="center"/>
    </xf>
    <xf numFmtId="0" fontId="6" fillId="14" borderId="90" xfId="0" applyFont="1" applyFill="1" applyBorder="1" applyAlignment="1">
      <alignment vertical="center" wrapText="1"/>
    </xf>
    <xf numFmtId="0" fontId="6" fillId="13" borderId="86" xfId="0" applyFont="1" applyFill="1" applyBorder="1" applyAlignment="1">
      <alignment horizontal="center" vertical="center"/>
    </xf>
    <xf numFmtId="0" fontId="6" fillId="13" borderId="86" xfId="0" applyFont="1" applyFill="1" applyBorder="1" applyAlignment="1">
      <alignment vertical="center"/>
    </xf>
    <xf numFmtId="9" fontId="9" fillId="13" borderId="86" xfId="0" applyNumberFormat="1" applyFont="1" applyFill="1" applyBorder="1" applyAlignment="1">
      <alignment vertical="center"/>
    </xf>
    <xf numFmtId="0" fontId="6" fillId="13" borderId="87" xfId="0" applyFont="1" applyFill="1" applyBorder="1" applyAlignment="1">
      <alignment vertical="center" wrapText="1"/>
    </xf>
    <xf numFmtId="0" fontId="6" fillId="13" borderId="80" xfId="0" applyFont="1" applyFill="1" applyBorder="1" applyAlignment="1">
      <alignment horizontal="center" vertical="center"/>
    </xf>
    <xf numFmtId="0" fontId="6" fillId="13" borderId="80" xfId="0" applyFont="1" applyFill="1" applyBorder="1" applyAlignment="1">
      <alignment vertical="center"/>
    </xf>
    <xf numFmtId="9" fontId="9" fillId="13" borderId="80" xfId="0" applyNumberFormat="1" applyFont="1" applyFill="1" applyBorder="1" applyAlignment="1">
      <alignment vertical="center"/>
    </xf>
    <xf numFmtId="0" fontId="6" fillId="13" borderId="81" xfId="0" applyFont="1" applyFill="1" applyBorder="1" applyAlignment="1">
      <alignment vertical="center" wrapText="1"/>
    </xf>
    <xf numFmtId="0" fontId="6" fillId="13" borderId="83" xfId="0" applyFont="1" applyFill="1" applyBorder="1" applyAlignment="1">
      <alignment horizontal="center" vertical="center"/>
    </xf>
    <xf numFmtId="0" fontId="6" fillId="13" borderId="83" xfId="0" applyFont="1" applyFill="1" applyBorder="1" applyAlignment="1">
      <alignment vertical="center"/>
    </xf>
    <xf numFmtId="9" fontId="9" fillId="13" borderId="83" xfId="0" applyNumberFormat="1" applyFont="1" applyFill="1" applyBorder="1" applyAlignment="1">
      <alignment vertical="center"/>
    </xf>
    <xf numFmtId="0" fontId="6" fillId="13" borderId="84" xfId="0" applyFont="1" applyFill="1" applyBorder="1" applyAlignment="1">
      <alignment vertical="center" wrapText="1"/>
    </xf>
    <xf numFmtId="0" fontId="6" fillId="13" borderId="77" xfId="0" applyFont="1" applyFill="1" applyBorder="1" applyAlignment="1">
      <alignment horizontal="center" vertical="center"/>
    </xf>
    <xf numFmtId="0" fontId="6" fillId="13" borderId="77" xfId="0" applyFont="1" applyFill="1" applyBorder="1" applyAlignment="1">
      <alignment vertical="center"/>
    </xf>
    <xf numFmtId="49" fontId="6" fillId="13" borderId="77" xfId="0" applyNumberFormat="1" applyFont="1" applyFill="1" applyBorder="1" applyAlignment="1">
      <alignment vertical="center"/>
    </xf>
    <xf numFmtId="9" fontId="9" fillId="13" borderId="77" xfId="0" applyNumberFormat="1" applyFont="1" applyFill="1" applyBorder="1" applyAlignment="1">
      <alignment vertical="center"/>
    </xf>
    <xf numFmtId="0" fontId="6" fillId="13" borderId="78" xfId="0" applyFont="1" applyFill="1" applyBorder="1" applyAlignment="1">
      <alignment vertical="center" wrapText="1"/>
    </xf>
    <xf numFmtId="49" fontId="6" fillId="13" borderId="80" xfId="0" applyNumberFormat="1" applyFont="1" applyFill="1" applyBorder="1" applyAlignment="1">
      <alignment vertical="center"/>
    </xf>
    <xf numFmtId="49" fontId="6" fillId="13" borderId="83" xfId="0" applyNumberFormat="1" applyFont="1" applyFill="1" applyBorder="1" applyAlignment="1">
      <alignment vertical="center"/>
    </xf>
    <xf numFmtId="0" fontId="6" fillId="20" borderId="77" xfId="0" applyFont="1" applyFill="1" applyBorder="1" applyAlignment="1">
      <alignment horizontal="center" vertical="center"/>
    </xf>
    <xf numFmtId="0" fontId="6" fillId="20" borderId="77" xfId="0" applyFont="1" applyFill="1" applyBorder="1" applyAlignment="1">
      <alignment vertical="center"/>
    </xf>
    <xf numFmtId="9" fontId="6" fillId="20" borderId="77" xfId="0" applyNumberFormat="1" applyFont="1" applyFill="1" applyBorder="1" applyAlignment="1">
      <alignment vertical="center"/>
    </xf>
    <xf numFmtId="0" fontId="6" fillId="20" borderId="78" xfId="0" applyFont="1" applyFill="1" applyBorder="1" applyAlignment="1">
      <alignment vertical="center" wrapText="1"/>
    </xf>
    <xf numFmtId="0" fontId="6" fillId="20" borderId="80" xfId="0" applyFont="1" applyFill="1" applyBorder="1" applyAlignment="1">
      <alignment horizontal="center" vertical="center"/>
    </xf>
    <xf numFmtId="0" fontId="6" fillId="20" borderId="80" xfId="0" applyFont="1" applyFill="1" applyBorder="1" applyAlignment="1">
      <alignment vertical="center"/>
    </xf>
    <xf numFmtId="9" fontId="6" fillId="20" borderId="80" xfId="0" applyNumberFormat="1" applyFont="1" applyFill="1" applyBorder="1" applyAlignment="1">
      <alignment vertical="center"/>
    </xf>
    <xf numFmtId="0" fontId="6" fillId="20" borderId="81" xfId="0" applyFont="1" applyFill="1" applyBorder="1" applyAlignment="1">
      <alignment vertical="center" wrapText="1"/>
    </xf>
    <xf numFmtId="0" fontId="6" fillId="20" borderId="83" xfId="0" applyFont="1" applyFill="1" applyBorder="1" applyAlignment="1">
      <alignment horizontal="center" vertical="center"/>
    </xf>
    <xf numFmtId="0" fontId="6" fillId="20" borderId="83" xfId="0" applyFont="1" applyFill="1" applyBorder="1" applyAlignment="1">
      <alignment vertical="center"/>
    </xf>
    <xf numFmtId="9" fontId="6" fillId="20" borderId="83" xfId="0" applyNumberFormat="1" applyFont="1" applyFill="1" applyBorder="1" applyAlignment="1">
      <alignment vertical="center"/>
    </xf>
    <xf numFmtId="0" fontId="6" fillId="20" borderId="84" xfId="0" applyFont="1" applyFill="1" applyBorder="1" applyAlignment="1">
      <alignment vertical="center" wrapText="1"/>
    </xf>
    <xf numFmtId="0" fontId="6" fillId="0" borderId="0" xfId="0" applyFont="1" applyAlignment="1">
      <alignment horizontal="left"/>
    </xf>
    <xf numFmtId="0" fontId="6" fillId="0" borderId="0" xfId="0" applyFont="1" applyAlignment="1">
      <alignment vertical="center" wrapText="1"/>
    </xf>
    <xf numFmtId="0" fontId="34" fillId="0" borderId="0" xfId="0" applyFont="1" applyAlignment="1">
      <alignment vertical="center" wrapText="1"/>
    </xf>
    <xf numFmtId="0" fontId="6" fillId="0" borderId="0" xfId="0" applyFont="1" applyAlignment="1">
      <alignment horizontal="left" vertical="top" wrapText="1"/>
    </xf>
    <xf numFmtId="0" fontId="6" fillId="0" borderId="4" xfId="0" applyFont="1" applyBorder="1" applyAlignment="1">
      <alignment wrapText="1"/>
    </xf>
    <xf numFmtId="0" fontId="9" fillId="0" borderId="0" xfId="0" applyFont="1" applyAlignment="1">
      <alignment horizontal="center" vertical="center" wrapText="1"/>
    </xf>
    <xf numFmtId="0" fontId="28" fillId="3" borderId="63" xfId="0" applyFont="1" applyFill="1" applyBorder="1" applyAlignment="1">
      <alignment horizontal="center" vertical="center" wrapText="1"/>
    </xf>
    <xf numFmtId="0" fontId="36" fillId="13" borderId="63" xfId="0" applyFont="1" applyFill="1" applyBorder="1" applyAlignment="1">
      <alignment horizontal="left" vertical="top" wrapText="1"/>
    </xf>
    <xf numFmtId="0" fontId="36" fillId="17" borderId="63" xfId="0" applyFont="1" applyFill="1" applyBorder="1" applyAlignment="1">
      <alignment horizontal="left" vertical="top" wrapText="1"/>
    </xf>
    <xf numFmtId="0" fontId="35" fillId="13" borderId="63" xfId="0" applyFont="1" applyFill="1" applyBorder="1" applyAlignment="1">
      <alignment horizontal="left" vertical="top" wrapText="1"/>
    </xf>
    <xf numFmtId="0" fontId="37" fillId="13" borderId="63" xfId="0" applyFont="1" applyFill="1" applyBorder="1" applyAlignment="1">
      <alignment horizontal="left" vertical="top" wrapText="1"/>
    </xf>
    <xf numFmtId="0" fontId="14" fillId="13" borderId="63" xfId="0" applyFont="1" applyFill="1" applyBorder="1" applyAlignment="1">
      <alignment horizontal="left" vertical="top" wrapText="1"/>
    </xf>
    <xf numFmtId="0" fontId="36" fillId="13" borderId="91" xfId="0" applyFont="1" applyFill="1" applyBorder="1" applyAlignment="1">
      <alignment horizontal="left" vertical="top" wrapText="1"/>
    </xf>
    <xf numFmtId="0" fontId="36" fillId="13" borderId="60" xfId="0" applyFont="1" applyFill="1" applyBorder="1" applyAlignment="1">
      <alignment horizontal="left" vertical="top" wrapText="1"/>
    </xf>
    <xf numFmtId="0" fontId="14" fillId="13" borderId="60" xfId="0" applyFont="1" applyFill="1" applyBorder="1" applyAlignment="1">
      <alignment horizontal="left" vertical="top" wrapText="1"/>
    </xf>
    <xf numFmtId="0" fontId="36" fillId="13" borderId="66" xfId="0" applyFont="1" applyFill="1" applyBorder="1" applyAlignment="1">
      <alignment horizontal="left" vertical="top" wrapText="1"/>
    </xf>
    <xf numFmtId="0" fontId="6" fillId="17" borderId="66" xfId="0" applyFont="1" applyFill="1" applyBorder="1" applyAlignment="1">
      <alignment horizontal="left" vertical="top"/>
    </xf>
    <xf numFmtId="0" fontId="35" fillId="13" borderId="66" xfId="0" applyFont="1" applyFill="1" applyBorder="1" applyAlignment="1">
      <alignment horizontal="left" vertical="top" wrapText="1"/>
    </xf>
    <xf numFmtId="0" fontId="36" fillId="14" borderId="60" xfId="0" applyFont="1" applyFill="1" applyBorder="1" applyAlignment="1">
      <alignment horizontal="left" vertical="top" wrapText="1"/>
    </xf>
    <xf numFmtId="0" fontId="36" fillId="17" borderId="63" xfId="0" applyFont="1" applyFill="1" applyBorder="1" applyAlignment="1">
      <alignment horizontal="center" vertical="top"/>
    </xf>
    <xf numFmtId="0" fontId="36" fillId="14" borderId="63" xfId="0" applyFont="1" applyFill="1" applyBorder="1" applyAlignment="1">
      <alignment horizontal="left" vertical="top"/>
    </xf>
    <xf numFmtId="0" fontId="36" fillId="14" borderId="63" xfId="0" applyFont="1" applyFill="1" applyBorder="1" applyAlignment="1">
      <alignment horizontal="left" vertical="top" wrapText="1"/>
    </xf>
    <xf numFmtId="0" fontId="36" fillId="14" borderId="63" xfId="0" applyFont="1" applyFill="1" applyBorder="1" applyAlignment="1">
      <alignment horizontal="center" vertical="top"/>
    </xf>
    <xf numFmtId="0" fontId="36" fillId="14" borderId="66" xfId="0" applyFont="1" applyFill="1" applyBorder="1" applyAlignment="1">
      <alignment horizontal="left" vertical="top" wrapText="1"/>
    </xf>
    <xf numFmtId="0" fontId="36" fillId="17" borderId="66" xfId="0" applyFont="1" applyFill="1" applyBorder="1" applyAlignment="1">
      <alignment horizontal="center" vertical="top"/>
    </xf>
    <xf numFmtId="0" fontId="36" fillId="14" borderId="66" xfId="0" applyFont="1" applyFill="1" applyBorder="1" applyAlignment="1">
      <alignment horizontal="center" vertical="top"/>
    </xf>
    <xf numFmtId="0" fontId="36" fillId="14" borderId="69" xfId="0" applyFont="1" applyFill="1" applyBorder="1" applyAlignment="1">
      <alignment horizontal="left" vertical="top" wrapText="1"/>
    </xf>
    <xf numFmtId="0" fontId="36" fillId="14" borderId="69" xfId="0" applyFont="1" applyFill="1" applyBorder="1" applyAlignment="1">
      <alignment horizontal="left" vertical="top"/>
    </xf>
    <xf numFmtId="0" fontId="36" fillId="14" borderId="69" xfId="0" applyFont="1" applyFill="1" applyBorder="1" applyAlignment="1">
      <alignment horizontal="center" vertical="top"/>
    </xf>
    <xf numFmtId="0" fontId="36" fillId="14" borderId="66" xfId="0" applyFont="1" applyFill="1" applyBorder="1" applyAlignment="1">
      <alignment horizontal="left" vertical="top"/>
    </xf>
    <xf numFmtId="0" fontId="7" fillId="3" borderId="0" xfId="0" applyFont="1" applyFill="1" applyAlignment="1">
      <alignment horizontal="left" vertical="top" wrapText="1"/>
    </xf>
    <xf numFmtId="0" fontId="7" fillId="3" borderId="0" xfId="0" applyFont="1" applyFill="1" applyAlignment="1">
      <alignment horizontal="left" vertical="top"/>
    </xf>
    <xf numFmtId="0" fontId="7" fillId="18" borderId="0" xfId="0" applyFont="1" applyFill="1" applyAlignment="1">
      <alignment horizontal="center" vertical="top"/>
    </xf>
    <xf numFmtId="0" fontId="36" fillId="0" borderId="0" xfId="0" applyFont="1" applyAlignment="1">
      <alignment vertical="top"/>
    </xf>
    <xf numFmtId="0" fontId="36" fillId="0" borderId="0" xfId="0" applyFont="1" applyAlignment="1">
      <alignment vertical="top" wrapText="1"/>
    </xf>
    <xf numFmtId="0" fontId="36" fillId="0" borderId="0" xfId="0" applyFont="1" applyAlignment="1">
      <alignment horizontal="center" vertical="top"/>
    </xf>
    <xf numFmtId="0" fontId="6" fillId="0" borderId="0" xfId="0" applyFont="1" applyAlignment="1">
      <alignment vertical="center"/>
    </xf>
    <xf numFmtId="0" fontId="28" fillId="3" borderId="0" xfId="0" applyFont="1" applyFill="1" applyAlignment="1">
      <alignment vertical="center"/>
    </xf>
    <xf numFmtId="0" fontId="6" fillId="0" borderId="0" xfId="0" applyFont="1" applyAlignment="1">
      <alignment horizontal="center" vertical="center"/>
    </xf>
    <xf numFmtId="0" fontId="6" fillId="0" borderId="1" xfId="0" applyFont="1" applyBorder="1" applyAlignment="1">
      <alignment vertical="center"/>
    </xf>
    <xf numFmtId="0" fontId="6" fillId="0" borderId="3" xfId="0" applyFont="1" applyBorder="1" applyAlignment="1">
      <alignment vertical="center"/>
    </xf>
    <xf numFmtId="0" fontId="36" fillId="0" borderId="0" xfId="0" applyFont="1" applyAlignment="1">
      <alignment vertical="center"/>
    </xf>
    <xf numFmtId="0" fontId="35" fillId="0" borderId="0" xfId="0" applyFont="1" applyAlignment="1">
      <alignment vertical="top"/>
    </xf>
    <xf numFmtId="0" fontId="36" fillId="0" borderId="0" xfId="0" applyFont="1" applyAlignment="1">
      <alignment horizontal="center" vertical="center" wrapText="1"/>
    </xf>
    <xf numFmtId="0" fontId="8" fillId="3" borderId="91" xfId="0" applyFont="1" applyFill="1" applyBorder="1" applyAlignment="1">
      <alignment horizontal="center" vertical="center" wrapText="1"/>
    </xf>
    <xf numFmtId="0" fontId="36" fillId="14" borderId="97" xfId="0" applyFont="1" applyFill="1" applyBorder="1" applyAlignment="1">
      <alignment horizontal="center" vertical="top"/>
    </xf>
    <xf numFmtId="0" fontId="36" fillId="14" borderId="97" xfId="0" applyFont="1" applyFill="1" applyBorder="1" applyAlignment="1">
      <alignment vertical="top"/>
    </xf>
    <xf numFmtId="0" fontId="36" fillId="14" borderId="97" xfId="0" applyFont="1" applyFill="1" applyBorder="1" applyAlignment="1">
      <alignment vertical="top" wrapText="1"/>
    </xf>
    <xf numFmtId="0" fontId="36" fillId="14" borderId="98" xfId="0" applyFont="1" applyFill="1" applyBorder="1" applyAlignment="1">
      <alignment vertical="top" wrapText="1"/>
    </xf>
    <xf numFmtId="0" fontId="36" fillId="14" borderId="63" xfId="0" applyFont="1" applyFill="1" applyBorder="1" applyAlignment="1">
      <alignment vertical="top"/>
    </xf>
    <xf numFmtId="0" fontId="36" fillId="14" borderId="63" xfId="0" applyFont="1" applyFill="1" applyBorder="1" applyAlignment="1">
      <alignment vertical="top" wrapText="1"/>
    </xf>
    <xf numFmtId="0" fontId="36" fillId="14" borderId="100" xfId="0" applyFont="1" applyFill="1" applyBorder="1" applyAlignment="1">
      <alignment vertical="top" wrapText="1"/>
    </xf>
    <xf numFmtId="0" fontId="36" fillId="14" borderId="102" xfId="0" applyFont="1" applyFill="1" applyBorder="1" applyAlignment="1">
      <alignment horizontal="center" vertical="top"/>
    </xf>
    <xf numFmtId="0" fontId="36" fillId="14" borderId="102" xfId="0" applyFont="1" applyFill="1" applyBorder="1" applyAlignment="1">
      <alignment vertical="top"/>
    </xf>
    <xf numFmtId="0" fontId="36" fillId="14" borderId="102" xfId="0" applyFont="1" applyFill="1" applyBorder="1" applyAlignment="1">
      <alignment vertical="top" wrapText="1"/>
    </xf>
    <xf numFmtId="0" fontId="36" fillId="14" borderId="103" xfId="0" applyFont="1" applyFill="1" applyBorder="1" applyAlignment="1">
      <alignment vertical="top" wrapText="1"/>
    </xf>
    <xf numFmtId="0" fontId="36" fillId="14" borderId="69" xfId="0" applyFont="1" applyFill="1" applyBorder="1" applyAlignment="1">
      <alignment vertical="top"/>
    </xf>
    <xf numFmtId="0" fontId="36" fillId="14" borderId="69" xfId="0" applyFont="1" applyFill="1" applyBorder="1" applyAlignment="1">
      <alignment vertical="top" wrapText="1"/>
    </xf>
    <xf numFmtId="0" fontId="36" fillId="14" borderId="104" xfId="0" applyFont="1" applyFill="1" applyBorder="1" applyAlignment="1">
      <alignment vertical="top" wrapText="1"/>
    </xf>
    <xf numFmtId="0" fontId="36" fillId="13" borderId="69" xfId="0" applyFont="1" applyFill="1" applyBorder="1" applyAlignment="1">
      <alignment horizontal="center" vertical="top"/>
    </xf>
    <xf numFmtId="0" fontId="36" fillId="13" borderId="69" xfId="0" applyFont="1" applyFill="1" applyBorder="1" applyAlignment="1">
      <alignment vertical="top"/>
    </xf>
    <xf numFmtId="0" fontId="36" fillId="13" borderId="69" xfId="0" applyFont="1" applyFill="1" applyBorder="1" applyAlignment="1">
      <alignment vertical="top" wrapText="1"/>
    </xf>
    <xf numFmtId="0" fontId="36" fillId="13" borderId="104" xfId="0" applyFont="1" applyFill="1" applyBorder="1" applyAlignment="1">
      <alignment vertical="top" wrapText="1"/>
    </xf>
    <xf numFmtId="0" fontId="36" fillId="13" borderId="63" xfId="0" applyFont="1" applyFill="1" applyBorder="1" applyAlignment="1">
      <alignment horizontal="center" vertical="top"/>
    </xf>
    <xf numFmtId="0" fontId="36" fillId="13" borderId="63" xfId="0" applyFont="1" applyFill="1" applyBorder="1" applyAlignment="1">
      <alignment vertical="top"/>
    </xf>
    <xf numFmtId="0" fontId="36" fillId="13" borderId="63" xfId="0" applyFont="1" applyFill="1" applyBorder="1" applyAlignment="1">
      <alignment vertical="top" wrapText="1"/>
    </xf>
    <xf numFmtId="0" fontId="36" fillId="13" borderId="100" xfId="0" applyFont="1" applyFill="1" applyBorder="1" applyAlignment="1">
      <alignment vertical="top" wrapText="1"/>
    </xf>
    <xf numFmtId="0" fontId="36" fillId="13" borderId="102" xfId="0" applyFont="1" applyFill="1" applyBorder="1" applyAlignment="1">
      <alignment horizontal="center" vertical="top"/>
    </xf>
    <xf numFmtId="0" fontId="36" fillId="13" borderId="102" xfId="0" applyFont="1" applyFill="1" applyBorder="1" applyAlignment="1">
      <alignment vertical="top"/>
    </xf>
    <xf numFmtId="0" fontId="36" fillId="13" borderId="102" xfId="0" applyFont="1" applyFill="1" applyBorder="1" applyAlignment="1">
      <alignment vertical="top" wrapText="1"/>
    </xf>
    <xf numFmtId="0" fontId="36" fillId="13" borderId="103" xfId="0" applyFont="1" applyFill="1" applyBorder="1" applyAlignment="1">
      <alignment vertical="top" wrapText="1"/>
    </xf>
    <xf numFmtId="0" fontId="36" fillId="19" borderId="69" xfId="0" applyFont="1" applyFill="1" applyBorder="1" applyAlignment="1">
      <alignment horizontal="center" vertical="top"/>
    </xf>
    <xf numFmtId="0" fontId="36" fillId="19" borderId="69" xfId="0" applyFont="1" applyFill="1" applyBorder="1" applyAlignment="1">
      <alignment vertical="top"/>
    </xf>
    <xf numFmtId="0" fontId="36" fillId="19" borderId="69" xfId="0" applyFont="1" applyFill="1" applyBorder="1" applyAlignment="1">
      <alignment vertical="top" wrapText="1"/>
    </xf>
    <xf numFmtId="0" fontId="36" fillId="19" borderId="104" xfId="0" applyFont="1" applyFill="1" applyBorder="1" applyAlignment="1">
      <alignment vertical="top" wrapText="1"/>
    </xf>
    <xf numFmtId="0" fontId="36" fillId="19" borderId="63" xfId="0" applyFont="1" applyFill="1" applyBorder="1" applyAlignment="1">
      <alignment horizontal="center" vertical="top"/>
    </xf>
    <xf numFmtId="0" fontId="36" fillId="19" borderId="63" xfId="0" applyFont="1" applyFill="1" applyBorder="1" applyAlignment="1">
      <alignment vertical="top"/>
    </xf>
    <xf numFmtId="0" fontId="36" fillId="19" borderId="63" xfId="0" applyFont="1" applyFill="1" applyBorder="1" applyAlignment="1">
      <alignment vertical="top" wrapText="1"/>
    </xf>
    <xf numFmtId="0" fontId="36" fillId="19" borderId="100" xfId="0" applyFont="1" applyFill="1" applyBorder="1" applyAlignment="1">
      <alignment vertical="top" wrapText="1"/>
    </xf>
    <xf numFmtId="0" fontId="36" fillId="19" borderId="102" xfId="0" applyFont="1" applyFill="1" applyBorder="1" applyAlignment="1">
      <alignment horizontal="center" vertical="top"/>
    </xf>
    <xf numFmtId="0" fontId="36" fillId="19" borderId="102" xfId="0" applyFont="1" applyFill="1" applyBorder="1" applyAlignment="1">
      <alignment vertical="top"/>
    </xf>
    <xf numFmtId="0" fontId="36" fillId="19" borderId="102" xfId="0" applyFont="1" applyFill="1" applyBorder="1" applyAlignment="1">
      <alignment vertical="top" wrapText="1"/>
    </xf>
    <xf numFmtId="0" fontId="36" fillId="19" borderId="103" xfId="0" applyFont="1" applyFill="1" applyBorder="1" applyAlignment="1">
      <alignment vertical="top" wrapText="1"/>
    </xf>
    <xf numFmtId="0" fontId="28" fillId="3" borderId="4" xfId="0" applyFont="1" applyFill="1" applyBorder="1" applyAlignment="1">
      <alignment horizontal="left" vertical="center" wrapText="1"/>
    </xf>
    <xf numFmtId="0" fontId="40" fillId="13" borderId="4" xfId="0" applyFont="1" applyFill="1" applyBorder="1" applyAlignment="1">
      <alignment vertical="center"/>
    </xf>
    <xf numFmtId="0" fontId="14" fillId="13" borderId="4" xfId="0" applyFont="1" applyFill="1" applyBorder="1" applyAlignment="1">
      <alignment vertical="center"/>
    </xf>
    <xf numFmtId="0" fontId="33" fillId="13" borderId="4" xfId="0" applyFont="1" applyFill="1" applyBorder="1" applyAlignment="1">
      <alignment vertical="center" wrapText="1"/>
    </xf>
    <xf numFmtId="0" fontId="40" fillId="13" borderId="4" xfId="0" applyFont="1" applyFill="1" applyBorder="1" applyAlignment="1">
      <alignment vertical="center" wrapText="1"/>
    </xf>
    <xf numFmtId="0" fontId="14" fillId="13" borderId="4" xfId="0" applyFont="1" applyFill="1" applyBorder="1" applyAlignment="1">
      <alignment vertical="center" wrapText="1"/>
    </xf>
    <xf numFmtId="0" fontId="40" fillId="14" borderId="4" xfId="0" applyFont="1" applyFill="1" applyBorder="1" applyAlignment="1">
      <alignment vertical="center"/>
    </xf>
    <xf numFmtId="0" fontId="40" fillId="14" borderId="4" xfId="0" applyFont="1" applyFill="1" applyBorder="1" applyAlignment="1">
      <alignment vertical="center" wrapText="1"/>
    </xf>
    <xf numFmtId="0" fontId="14" fillId="14" borderId="4" xfId="0" applyFont="1" applyFill="1" applyBorder="1" applyAlignment="1">
      <alignment vertical="center" wrapText="1"/>
    </xf>
    <xf numFmtId="0" fontId="14" fillId="0" borderId="4" xfId="0" applyFont="1" applyBorder="1" applyAlignment="1">
      <alignment vertical="center" wrapText="1"/>
    </xf>
    <xf numFmtId="0" fontId="33" fillId="14" borderId="4" xfId="0" applyFont="1" applyFill="1" applyBorder="1" applyAlignment="1">
      <alignment vertical="center" wrapText="1"/>
    </xf>
    <xf numFmtId="0" fontId="8" fillId="3" borderId="4" xfId="0" applyFont="1" applyFill="1" applyBorder="1" applyAlignment="1">
      <alignment vertical="center" wrapText="1"/>
    </xf>
    <xf numFmtId="0" fontId="8" fillId="3" borderId="4" xfId="0" applyFont="1" applyFill="1" applyBorder="1"/>
    <xf numFmtId="0" fontId="40" fillId="0" borderId="4" xfId="0" applyFont="1" applyBorder="1" applyAlignment="1">
      <alignment vertical="center" wrapText="1"/>
    </xf>
    <xf numFmtId="0" fontId="6" fillId="0" borderId="4" xfId="0" applyFont="1" applyBorder="1"/>
    <xf numFmtId="0" fontId="33" fillId="0" borderId="4" xfId="0" applyFont="1" applyBorder="1" applyAlignment="1">
      <alignment vertical="center" wrapText="1"/>
    </xf>
    <xf numFmtId="0" fontId="6" fillId="0" borderId="4" xfId="0" applyFont="1" applyBorder="1" applyAlignment="1">
      <alignment horizontal="center"/>
    </xf>
    <xf numFmtId="0" fontId="6" fillId="0" borderId="4" xfId="0" applyFont="1" applyBorder="1" applyAlignment="1">
      <alignment horizontal="center" vertical="center"/>
    </xf>
    <xf numFmtId="0" fontId="42" fillId="0" borderId="4" xfId="0" applyFont="1" applyBorder="1" applyAlignment="1">
      <alignment horizontal="left" vertical="center" wrapText="1"/>
    </xf>
    <xf numFmtId="0" fontId="42" fillId="0" borderId="4" xfId="0" applyFont="1" applyBorder="1" applyAlignment="1">
      <alignment horizontal="left" vertical="center"/>
    </xf>
    <xf numFmtId="0" fontId="9" fillId="0" borderId="0" xfId="0" applyFont="1"/>
    <xf numFmtId="0" fontId="6" fillId="18" borderId="0" xfId="0" applyFont="1" applyFill="1" applyAlignment="1">
      <alignment horizontal="center"/>
    </xf>
    <xf numFmtId="0" fontId="3" fillId="0" borderId="0" xfId="1" applyAlignment="1">
      <alignment horizontal="left" vertical="center" wrapText="1"/>
    </xf>
    <xf numFmtId="0" fontId="3" fillId="6" borderId="0" xfId="1" applyFill="1" applyAlignment="1">
      <alignment vertical="top" wrapText="1"/>
    </xf>
    <xf numFmtId="0" fontId="4" fillId="0" borderId="0" xfId="1" applyFont="1" applyAlignment="1">
      <alignment vertical="center"/>
    </xf>
    <xf numFmtId="0" fontId="23" fillId="0" borderId="36" xfId="1" applyFont="1" applyBorder="1" applyAlignment="1">
      <alignment horizontal="left" vertical="top" wrapText="1"/>
    </xf>
    <xf numFmtId="0" fontId="23" fillId="0" borderId="2" xfId="1" applyFont="1" applyBorder="1" applyAlignment="1">
      <alignment horizontal="left" vertical="top" wrapText="1"/>
    </xf>
    <xf numFmtId="0" fontId="23" fillId="0" borderId="37" xfId="1" applyFont="1" applyBorder="1" applyAlignment="1">
      <alignment horizontal="left" vertical="top" wrapText="1"/>
    </xf>
    <xf numFmtId="0" fontId="23" fillId="0" borderId="53" xfId="1" applyFont="1" applyBorder="1" applyAlignment="1">
      <alignment horizontal="left" vertical="top" wrapText="1"/>
    </xf>
    <xf numFmtId="0" fontId="23" fillId="0" borderId="54" xfId="1" applyFont="1" applyBorder="1" applyAlignment="1">
      <alignment horizontal="left" vertical="top" wrapText="1"/>
    </xf>
    <xf numFmtId="0" fontId="23" fillId="0" borderId="55" xfId="1" applyFont="1" applyBorder="1" applyAlignment="1">
      <alignment horizontal="left" vertical="top" wrapText="1"/>
    </xf>
    <xf numFmtId="0" fontId="7" fillId="3" borderId="1" xfId="1" applyFont="1" applyFill="1" applyBorder="1" applyAlignment="1">
      <alignment vertical="center"/>
    </xf>
    <xf numFmtId="0" fontId="7" fillId="3" borderId="2" xfId="1" applyFont="1" applyFill="1" applyBorder="1" applyAlignment="1">
      <alignment vertical="center"/>
    </xf>
    <xf numFmtId="0" fontId="17" fillId="4" borderId="15" xfId="1" applyFont="1" applyFill="1" applyBorder="1" applyAlignment="1">
      <alignment horizontal="left" wrapText="1"/>
    </xf>
    <xf numFmtId="0" fontId="17" fillId="4" borderId="16" xfId="1" applyFont="1" applyFill="1" applyBorder="1" applyAlignment="1">
      <alignment horizontal="left" wrapText="1"/>
    </xf>
    <xf numFmtId="0" fontId="17" fillId="4" borderId="20" xfId="1" applyFont="1" applyFill="1" applyBorder="1" applyAlignment="1">
      <alignment horizontal="left" wrapText="1"/>
    </xf>
    <xf numFmtId="0" fontId="23" fillId="0" borderId="38" xfId="1" applyFont="1" applyBorder="1" applyAlignment="1">
      <alignment horizontal="left" vertical="top" wrapText="1"/>
    </xf>
    <xf numFmtId="0" fontId="23" fillId="0" borderId="39" xfId="1" applyFont="1" applyBorder="1" applyAlignment="1">
      <alignment horizontal="left" vertical="top" wrapText="1"/>
    </xf>
    <xf numFmtId="0" fontId="23" fillId="0" borderId="40" xfId="1" applyFont="1" applyBorder="1" applyAlignment="1">
      <alignment horizontal="left" vertical="top" wrapText="1"/>
    </xf>
    <xf numFmtId="0" fontId="24" fillId="0" borderId="50" xfId="1" applyFont="1" applyBorder="1" applyAlignment="1">
      <alignment horizontal="left" vertical="center"/>
    </xf>
    <xf numFmtId="0" fontId="3" fillId="0" borderId="30" xfId="1" applyBorder="1" applyAlignment="1">
      <alignment horizontal="left" vertical="center" wrapText="1"/>
    </xf>
    <xf numFmtId="0" fontId="23" fillId="0" borderId="33" xfId="1" applyFont="1" applyBorder="1" applyAlignment="1">
      <alignment horizontal="left" vertical="top" wrapText="1"/>
    </xf>
    <xf numFmtId="0" fontId="23" fillId="0" borderId="34" xfId="1" applyFont="1" applyBorder="1" applyAlignment="1">
      <alignment horizontal="left" vertical="top" wrapText="1"/>
    </xf>
    <xf numFmtId="0" fontId="23" fillId="0" borderId="35" xfId="1" applyFont="1" applyBorder="1" applyAlignment="1">
      <alignment horizontal="left" vertical="top" wrapText="1"/>
    </xf>
    <xf numFmtId="0" fontId="23" fillId="0" borderId="48" xfId="1" applyFont="1" applyBorder="1" applyAlignment="1">
      <alignment horizontal="left" vertical="top" wrapText="1"/>
    </xf>
    <xf numFmtId="0" fontId="23" fillId="0" borderId="30" xfId="1" applyFont="1" applyBorder="1" applyAlignment="1">
      <alignment horizontal="left" vertical="top" wrapText="1"/>
    </xf>
    <xf numFmtId="0" fontId="23" fillId="0" borderId="49" xfId="1" applyFont="1" applyBorder="1" applyAlignment="1">
      <alignment horizontal="left" vertical="top" wrapText="1"/>
    </xf>
    <xf numFmtId="0" fontId="10" fillId="4" borderId="15" xfId="1" applyFont="1" applyFill="1" applyBorder="1" applyAlignment="1">
      <alignment horizontal="left"/>
    </xf>
    <xf numFmtId="0" fontId="10" fillId="4" borderId="16" xfId="1" applyFont="1" applyFill="1" applyBorder="1" applyAlignment="1">
      <alignment horizontal="left"/>
    </xf>
    <xf numFmtId="0" fontId="7" fillId="3" borderId="3" xfId="1" applyFont="1" applyFill="1" applyBorder="1" applyAlignment="1">
      <alignment vertical="center"/>
    </xf>
    <xf numFmtId="0" fontId="21" fillId="0" borderId="16" xfId="0" applyFont="1" applyBorder="1" applyAlignment="1">
      <alignment horizontal="left"/>
    </xf>
    <xf numFmtId="0" fontId="21" fillId="0" borderId="20" xfId="0" applyFont="1" applyBorder="1" applyAlignment="1">
      <alignment horizontal="left"/>
    </xf>
    <xf numFmtId="49" fontId="3" fillId="0" borderId="30" xfId="1" applyNumberFormat="1" applyBorder="1" applyAlignment="1">
      <alignment horizontal="left" vertical="center" wrapText="1"/>
    </xf>
    <xf numFmtId="49" fontId="3" fillId="0" borderId="0" xfId="1" applyNumberFormat="1" applyAlignment="1">
      <alignment horizontal="left" vertical="center" wrapText="1"/>
    </xf>
    <xf numFmtId="0" fontId="9" fillId="14" borderId="72" xfId="0" applyFont="1" applyFill="1" applyBorder="1" applyAlignment="1">
      <alignment horizontal="left" vertical="top" wrapText="1"/>
    </xf>
    <xf numFmtId="0" fontId="9" fillId="14" borderId="62" xfId="0" applyFont="1" applyFill="1" applyBorder="1" applyAlignment="1">
      <alignment horizontal="left" vertical="top" wrapText="1"/>
    </xf>
    <xf numFmtId="0" fontId="9" fillId="14" borderId="65" xfId="0" applyFont="1" applyFill="1" applyBorder="1" applyAlignment="1">
      <alignment horizontal="left" vertical="top" wrapText="1"/>
    </xf>
    <xf numFmtId="0" fontId="9" fillId="13" borderId="62" xfId="0" applyFont="1" applyFill="1" applyBorder="1" applyAlignment="1">
      <alignment horizontal="left" vertical="top" wrapText="1"/>
    </xf>
    <xf numFmtId="0" fontId="9" fillId="13" borderId="65" xfId="0" applyFont="1" applyFill="1" applyBorder="1" applyAlignment="1">
      <alignment horizontal="left" vertical="top" wrapText="1"/>
    </xf>
    <xf numFmtId="0" fontId="9" fillId="13" borderId="68" xfId="0" applyFont="1" applyFill="1" applyBorder="1" applyAlignment="1">
      <alignment horizontal="left" vertical="top" wrapText="1"/>
    </xf>
    <xf numFmtId="0" fontId="9" fillId="13" borderId="71" xfId="0" applyFont="1" applyFill="1" applyBorder="1" applyAlignment="1">
      <alignment horizontal="left" vertical="top" wrapText="1"/>
    </xf>
    <xf numFmtId="0" fontId="9" fillId="13" borderId="72" xfId="0" applyFont="1" applyFill="1" applyBorder="1" applyAlignment="1">
      <alignment horizontal="left" vertical="top" wrapText="1"/>
    </xf>
    <xf numFmtId="0" fontId="9" fillId="20" borderId="76" xfId="0" applyFont="1" applyFill="1" applyBorder="1" applyAlignment="1">
      <alignment vertical="center" wrapText="1"/>
    </xf>
    <xf numFmtId="0" fontId="9" fillId="20" borderId="79" xfId="0" applyFont="1" applyFill="1" applyBorder="1" applyAlignment="1">
      <alignment vertical="center" wrapText="1"/>
    </xf>
    <xf numFmtId="0" fontId="9" fillId="20" borderId="82" xfId="0" applyFont="1" applyFill="1" applyBorder="1" applyAlignment="1">
      <alignment vertical="center" wrapText="1"/>
    </xf>
    <xf numFmtId="0" fontId="9" fillId="14" borderId="76" xfId="0" applyFont="1" applyFill="1" applyBorder="1" applyAlignment="1">
      <alignment vertical="center" wrapText="1"/>
    </xf>
    <xf numFmtId="0" fontId="9" fillId="14" borderId="79" xfId="0" applyFont="1" applyFill="1" applyBorder="1" applyAlignment="1">
      <alignment vertical="center" wrapText="1"/>
    </xf>
    <xf numFmtId="0" fontId="9" fillId="14" borderId="82" xfId="0" applyFont="1" applyFill="1" applyBorder="1" applyAlignment="1">
      <alignment vertical="center" wrapText="1"/>
    </xf>
    <xf numFmtId="0" fontId="9" fillId="14" borderId="85" xfId="0" applyFont="1" applyFill="1" applyBorder="1" applyAlignment="1">
      <alignment vertical="center" wrapText="1"/>
    </xf>
    <xf numFmtId="0" fontId="9" fillId="14" borderId="88" xfId="0" applyFont="1" applyFill="1" applyBorder="1" applyAlignment="1">
      <alignment vertical="center" wrapText="1"/>
    </xf>
    <xf numFmtId="0" fontId="9" fillId="13" borderId="85" xfId="0" applyFont="1" applyFill="1" applyBorder="1" applyAlignment="1">
      <alignment vertical="center" wrapText="1"/>
    </xf>
    <xf numFmtId="0" fontId="9" fillId="13" borderId="79" xfId="0" applyFont="1" applyFill="1" applyBorder="1" applyAlignment="1">
      <alignment vertical="center" wrapText="1"/>
    </xf>
    <xf numFmtId="0" fontId="9" fillId="13" borderId="82" xfId="0" applyFont="1" applyFill="1" applyBorder="1" applyAlignment="1">
      <alignment vertical="center" wrapText="1"/>
    </xf>
    <xf numFmtId="0" fontId="9" fillId="13" borderId="76" xfId="0" applyFont="1" applyFill="1" applyBorder="1" applyAlignment="1">
      <alignment vertical="center" wrapText="1"/>
    </xf>
    <xf numFmtId="0" fontId="35" fillId="14" borderId="94" xfId="0" applyFont="1" applyFill="1" applyBorder="1" applyAlignment="1">
      <alignment horizontal="left" vertical="top" wrapText="1"/>
    </xf>
    <xf numFmtId="0" fontId="35" fillId="14" borderId="68" xfId="0" applyFont="1" applyFill="1" applyBorder="1" applyAlignment="1">
      <alignment horizontal="left" vertical="top" wrapText="1"/>
    </xf>
    <xf numFmtId="0" fontId="35" fillId="14" borderId="71" xfId="0" applyFont="1" applyFill="1" applyBorder="1" applyAlignment="1">
      <alignment horizontal="left" vertical="top" wrapText="1"/>
    </xf>
    <xf numFmtId="0" fontId="35" fillId="13" borderId="91" xfId="0" applyFont="1" applyFill="1" applyBorder="1" applyAlignment="1">
      <alignment horizontal="left" vertical="top" wrapText="1"/>
    </xf>
    <xf numFmtId="0" fontId="35" fillId="13" borderId="92" xfId="0" applyFont="1" applyFill="1" applyBorder="1" applyAlignment="1">
      <alignment horizontal="left" vertical="top" wrapText="1"/>
    </xf>
    <xf numFmtId="0" fontId="35" fillId="13" borderId="93" xfId="0" applyFont="1" applyFill="1" applyBorder="1" applyAlignment="1">
      <alignment horizontal="left" vertical="top" wrapText="1"/>
    </xf>
    <xf numFmtId="0" fontId="35" fillId="13" borderId="69" xfId="0" applyFont="1" applyFill="1" applyBorder="1" applyAlignment="1">
      <alignment horizontal="left" vertical="top" wrapText="1"/>
    </xf>
    <xf numFmtId="0" fontId="35" fillId="13" borderId="94" xfId="0" applyFont="1" applyFill="1" applyBorder="1" applyAlignment="1">
      <alignment horizontal="left" vertical="top" wrapText="1"/>
    </xf>
    <xf numFmtId="0" fontId="35" fillId="13" borderId="68" xfId="0" applyFont="1" applyFill="1" applyBorder="1" applyAlignment="1">
      <alignment horizontal="left" vertical="top" wrapText="1"/>
    </xf>
    <xf numFmtId="0" fontId="35" fillId="13" borderId="71" xfId="0" applyFont="1" applyFill="1" applyBorder="1" applyAlignment="1">
      <alignment horizontal="left" vertical="top" wrapText="1"/>
    </xf>
    <xf numFmtId="0" fontId="35" fillId="13" borderId="95" xfId="0" applyFont="1" applyFill="1" applyBorder="1" applyAlignment="1">
      <alignment horizontal="left" vertical="top" wrapText="1"/>
    </xf>
    <xf numFmtId="0" fontId="35" fillId="19" borderId="96" xfId="0" applyFont="1" applyFill="1" applyBorder="1" applyAlignment="1">
      <alignment horizontal="left" vertical="top" wrapText="1"/>
    </xf>
    <xf numFmtId="0" fontId="35" fillId="19" borderId="99" xfId="0" applyFont="1" applyFill="1" applyBorder="1" applyAlignment="1">
      <alignment horizontal="left" vertical="top" wrapText="1"/>
    </xf>
    <xf numFmtId="0" fontId="35" fillId="19" borderId="101" xfId="0" applyFont="1" applyFill="1" applyBorder="1" applyAlignment="1">
      <alignment horizontal="left" vertical="top" wrapText="1"/>
    </xf>
    <xf numFmtId="0" fontId="35" fillId="14" borderId="96" xfId="0" applyFont="1" applyFill="1" applyBorder="1" applyAlignment="1">
      <alignment horizontal="left" vertical="top" wrapText="1"/>
    </xf>
    <xf numFmtId="0" fontId="35" fillId="14" borderId="99" xfId="0" applyFont="1" applyFill="1" applyBorder="1" applyAlignment="1">
      <alignment horizontal="left" vertical="top" wrapText="1"/>
    </xf>
    <xf numFmtId="0" fontId="35" fillId="14" borderId="101" xfId="0" applyFont="1" applyFill="1" applyBorder="1" applyAlignment="1">
      <alignment horizontal="left" vertical="top" wrapText="1"/>
    </xf>
    <xf numFmtId="0" fontId="35" fillId="13" borderId="96" xfId="0" applyFont="1" applyFill="1" applyBorder="1" applyAlignment="1">
      <alignment horizontal="left" vertical="top" wrapText="1"/>
    </xf>
    <xf numFmtId="0" fontId="35" fillId="13" borderId="99" xfId="0" applyFont="1" applyFill="1" applyBorder="1" applyAlignment="1">
      <alignment horizontal="left" vertical="top" wrapText="1"/>
    </xf>
    <xf numFmtId="0" fontId="35" fillId="13" borderId="101" xfId="0" applyFont="1" applyFill="1" applyBorder="1" applyAlignment="1">
      <alignment horizontal="left" vertical="top" wrapText="1"/>
    </xf>
    <xf numFmtId="0" fontId="39" fillId="14" borderId="4" xfId="0" applyFont="1" applyFill="1" applyBorder="1" applyAlignment="1">
      <alignment horizontal="left" vertical="center" wrapText="1"/>
    </xf>
    <xf numFmtId="0" fontId="39" fillId="13" borderId="4" xfId="0" applyFont="1" applyFill="1" applyBorder="1" applyAlignment="1">
      <alignment horizontal="left" vertical="center" wrapText="1"/>
    </xf>
    <xf numFmtId="0" fontId="9" fillId="0" borderId="0" xfId="2" applyFont="1" applyAlignment="1">
      <alignment horizontal="center"/>
    </xf>
    <xf numFmtId="0" fontId="9" fillId="0" borderId="1"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wrapText="1"/>
    </xf>
    <xf numFmtId="0" fontId="9" fillId="0" borderId="4" xfId="2" applyFont="1" applyBorder="1" applyAlignment="1">
      <alignment horizontal="center" vertical="center"/>
    </xf>
    <xf numFmtId="0" fontId="9" fillId="0" borderId="4" xfId="2" applyFont="1" applyBorder="1" applyAlignment="1">
      <alignment horizontal="center"/>
    </xf>
    <xf numFmtId="0" fontId="9" fillId="0" borderId="1" xfId="2" applyFont="1" applyBorder="1" applyAlignment="1">
      <alignment horizontal="center"/>
    </xf>
    <xf numFmtId="0" fontId="9" fillId="0" borderId="3" xfId="2" applyFont="1" applyBorder="1" applyAlignment="1">
      <alignment horizontal="center"/>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cellXfs>
  <cellStyles count="9">
    <cellStyle name="Normal" xfId="0" builtinId="0"/>
    <cellStyle name="Normal 2" xfId="1" xr:uid="{00000000-0005-0000-0000-000001000000}"/>
    <cellStyle name="Normal 2 2" xfId="2" xr:uid="{00000000-0005-0000-0000-000002000000}"/>
    <cellStyle name="Normal 2 3" xfId="7" xr:uid="{00000000-0005-0000-0000-000003000000}"/>
    <cellStyle name="Normal 3" xfId="3" xr:uid="{00000000-0005-0000-0000-000004000000}"/>
    <cellStyle name="Normal 4" xfId="6" xr:uid="{00000000-0005-0000-0000-000005000000}"/>
    <cellStyle name="Percent" xfId="8" builtinId="5"/>
    <cellStyle name="Percent 2" xfId="5" xr:uid="{00000000-0005-0000-0000-000006000000}"/>
    <cellStyle name="Percent 3" xfId="4" xr:uid="{00000000-0005-0000-0000-000007000000}"/>
  </cellStyles>
  <dxfs count="37">
    <dxf>
      <font>
        <color auto="1"/>
      </font>
      <fill>
        <patternFill>
          <bgColor rgb="FF71B12D"/>
        </patternFill>
      </fill>
    </dxf>
    <dxf>
      <font>
        <color auto="1"/>
      </font>
      <fill>
        <patternFill>
          <bgColor rgb="FFFFB540"/>
        </patternFill>
      </fill>
    </dxf>
    <dxf>
      <font>
        <color auto="1"/>
      </font>
      <fill>
        <patternFill>
          <bgColor rgb="FF3391AD"/>
        </patternFill>
      </fill>
    </dxf>
    <dxf>
      <font>
        <color auto="1"/>
      </font>
      <fill>
        <patternFill>
          <bgColor rgb="FFA24130"/>
        </patternFill>
      </fill>
    </dxf>
    <dxf>
      <font>
        <color auto="1"/>
      </font>
      <fill>
        <patternFill>
          <bgColor rgb="FFA24130"/>
        </patternFill>
      </fill>
    </dxf>
    <dxf>
      <font>
        <color auto="1"/>
      </font>
      <fill>
        <patternFill>
          <bgColor rgb="FF3391AD"/>
        </patternFill>
      </fill>
    </dxf>
    <dxf>
      <font>
        <color auto="1"/>
      </font>
      <fill>
        <patternFill>
          <bgColor rgb="FFFFB540"/>
        </patternFill>
      </fill>
    </dxf>
    <dxf>
      <font>
        <b val="0"/>
        <i/>
        <color auto="1"/>
      </font>
      <fill>
        <patternFill>
          <bgColor rgb="FF71B12D"/>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1A5F20"/>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Overall Grant Application</a:t>
            </a:r>
            <a:r>
              <a:rPr lang="en-US" baseline="0"/>
              <a:t> Quality Indicator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noFill/>
            <a:ln>
              <a:noFill/>
            </a:ln>
          </c:spPr>
          <c:dPt>
            <c:idx val="0"/>
            <c:bubble3D val="0"/>
            <c:spPr>
              <a:noFill/>
              <a:ln w="19050">
                <a:noFill/>
              </a:ln>
              <a:effectLst/>
            </c:spPr>
            <c:extLst>
              <c:ext xmlns:c16="http://schemas.microsoft.com/office/drawing/2014/chart" uri="{C3380CC4-5D6E-409C-BE32-E72D297353CC}">
                <c16:uniqueId val="{00000001-70CB-4AA9-A59C-483A10B9CA45}"/>
              </c:ext>
            </c:extLst>
          </c:dPt>
          <c:dPt>
            <c:idx val="1"/>
            <c:bubble3D val="0"/>
            <c:spPr>
              <a:solidFill>
                <a:srgbClr val="A24130"/>
              </a:solidFill>
              <a:ln w="19050">
                <a:noFill/>
              </a:ln>
              <a:effectLst/>
            </c:spPr>
            <c:extLst>
              <c:ext xmlns:c16="http://schemas.microsoft.com/office/drawing/2014/chart" uri="{C3380CC4-5D6E-409C-BE32-E72D297353CC}">
                <c16:uniqueId val="{00000003-70CB-4AA9-A59C-483A10B9CA45}"/>
              </c:ext>
            </c:extLst>
          </c:dPt>
          <c:dPt>
            <c:idx val="2"/>
            <c:bubble3D val="0"/>
            <c:spPr>
              <a:solidFill>
                <a:srgbClr val="E1B540"/>
              </a:solidFill>
              <a:ln w="19050">
                <a:noFill/>
              </a:ln>
              <a:effectLst/>
            </c:spPr>
            <c:extLst>
              <c:ext xmlns:c16="http://schemas.microsoft.com/office/drawing/2014/chart" uri="{C3380CC4-5D6E-409C-BE32-E72D297353CC}">
                <c16:uniqueId val="{00000005-70CB-4AA9-A59C-483A10B9CA45}"/>
              </c:ext>
            </c:extLst>
          </c:dPt>
          <c:dPt>
            <c:idx val="3"/>
            <c:bubble3D val="0"/>
            <c:spPr>
              <a:solidFill>
                <a:srgbClr val="2B9E36"/>
              </a:solidFill>
              <a:ln w="19050">
                <a:noFill/>
              </a:ln>
              <a:effectLst/>
            </c:spPr>
            <c:extLst>
              <c:ext xmlns:c16="http://schemas.microsoft.com/office/drawing/2014/chart" uri="{C3380CC4-5D6E-409C-BE32-E72D297353CC}">
                <c16:uniqueId val="{00000007-70CB-4AA9-A59C-483A10B9CA45}"/>
              </c:ext>
            </c:extLst>
          </c:dPt>
          <c:dPt>
            <c:idx val="4"/>
            <c:bubble3D val="0"/>
            <c:spPr>
              <a:solidFill>
                <a:schemeClr val="accent1">
                  <a:lumMod val="75000"/>
                </a:schemeClr>
              </a:solidFill>
              <a:ln w="19050">
                <a:noFill/>
              </a:ln>
              <a:effectLst/>
            </c:spPr>
            <c:extLst>
              <c:ext xmlns:c16="http://schemas.microsoft.com/office/drawing/2014/chart" uri="{C3380CC4-5D6E-409C-BE32-E72D297353CC}">
                <c16:uniqueId val="{00000009-70CB-4AA9-A59C-483A10B9CA45}"/>
              </c:ext>
            </c:extLst>
          </c:dPt>
          <c:dPt>
            <c:idx val="5"/>
            <c:bubble3D val="0"/>
            <c:spPr>
              <a:solidFill>
                <a:schemeClr val="bg2">
                  <a:lumMod val="10000"/>
                </a:schemeClr>
              </a:solidFill>
              <a:ln w="19050">
                <a:noFill/>
              </a:ln>
              <a:effectLst/>
            </c:spPr>
            <c:extLst>
              <c:ext xmlns:c16="http://schemas.microsoft.com/office/drawing/2014/chart" uri="{C3380CC4-5D6E-409C-BE32-E72D297353CC}">
                <c16:uniqueId val="{0000000B-70CB-4AA9-A59C-483A10B9CA45}"/>
              </c:ext>
            </c:extLst>
          </c:dPt>
          <c:dPt>
            <c:idx val="6"/>
            <c:bubble3D val="0"/>
            <c:spPr>
              <a:noFill/>
              <a:ln w="19050">
                <a:noFill/>
              </a:ln>
              <a:effectLst/>
            </c:spPr>
            <c:extLst>
              <c:ext xmlns:c16="http://schemas.microsoft.com/office/drawing/2014/chart" uri="{C3380CC4-5D6E-409C-BE32-E72D297353CC}">
                <c16:uniqueId val="{0000000D-70CB-4AA9-A59C-483A10B9CA45}"/>
              </c:ext>
            </c:extLst>
          </c:dPt>
          <c:cat>
            <c:strRef>
              <c:f>Gauge!$E$6:$E$12</c:f>
              <c:strCache>
                <c:ptCount val="7"/>
                <c:pt idx="0">
                  <c:v>Start</c:v>
                </c:pt>
                <c:pt idx="1">
                  <c:v>Range 1</c:v>
                </c:pt>
                <c:pt idx="2">
                  <c:v>Range 2</c:v>
                </c:pt>
                <c:pt idx="3">
                  <c:v>Range 3</c:v>
                </c:pt>
                <c:pt idx="4">
                  <c:v>Range 4</c:v>
                </c:pt>
                <c:pt idx="5">
                  <c:v>Range 5</c:v>
                </c:pt>
                <c:pt idx="6">
                  <c:v>End</c:v>
                </c:pt>
              </c:strCache>
            </c:strRef>
          </c:cat>
          <c:val>
            <c:numRef>
              <c:f>Gauge!$F$6:$F$12</c:f>
              <c:numCache>
                <c:formatCode>General</c:formatCode>
                <c:ptCount val="7"/>
                <c:pt idx="0">
                  <c:v>0</c:v>
                </c:pt>
                <c:pt idx="1">
                  <c:v>30</c:v>
                </c:pt>
                <c:pt idx="2">
                  <c:v>35</c:v>
                </c:pt>
                <c:pt idx="3">
                  <c:v>35</c:v>
                </c:pt>
                <c:pt idx="4">
                  <c:v>0</c:v>
                </c:pt>
                <c:pt idx="5">
                  <c:v>0</c:v>
                </c:pt>
                <c:pt idx="6">
                  <c:v>100</c:v>
                </c:pt>
              </c:numCache>
            </c:numRef>
          </c:val>
          <c:extLst>
            <c:ext xmlns:c16="http://schemas.microsoft.com/office/drawing/2014/chart" uri="{C3380CC4-5D6E-409C-BE32-E72D297353CC}">
              <c16:uniqueId val="{0000000E-70CB-4AA9-A59C-483A10B9CA45}"/>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a:noFill/>
            </a:ln>
          </c:spPr>
          <c:explosion val="2"/>
          <c:dPt>
            <c:idx val="0"/>
            <c:bubble3D val="0"/>
            <c:spPr>
              <a:noFill/>
              <a:ln w="19050">
                <a:noFill/>
              </a:ln>
              <a:effectLst/>
            </c:spPr>
            <c:extLst>
              <c:ext xmlns:c16="http://schemas.microsoft.com/office/drawing/2014/chart" uri="{C3380CC4-5D6E-409C-BE32-E72D297353CC}">
                <c16:uniqueId val="{00000010-70CB-4AA9-A59C-483A10B9CA45}"/>
              </c:ext>
            </c:extLst>
          </c:dPt>
          <c:dPt>
            <c:idx val="1"/>
            <c:bubble3D val="0"/>
            <c:spPr>
              <a:solidFill>
                <a:schemeClr val="tx1"/>
              </a:solidFill>
              <a:ln w="19050">
                <a:noFill/>
              </a:ln>
              <a:effectLst/>
            </c:spPr>
            <c:extLst>
              <c:ext xmlns:c16="http://schemas.microsoft.com/office/drawing/2014/chart" uri="{C3380CC4-5D6E-409C-BE32-E72D297353CC}">
                <c16:uniqueId val="{00000012-70CB-4AA9-A59C-483A10B9CA45}"/>
              </c:ext>
            </c:extLst>
          </c:dPt>
          <c:dPt>
            <c:idx val="2"/>
            <c:bubble3D val="0"/>
            <c:explosion val="33"/>
            <c:spPr>
              <a:noFill/>
              <a:ln w="19050">
                <a:noFill/>
              </a:ln>
              <a:effectLst/>
            </c:spPr>
            <c:extLst>
              <c:ext xmlns:c16="http://schemas.microsoft.com/office/drawing/2014/chart" uri="{C3380CC4-5D6E-409C-BE32-E72D297353CC}">
                <c16:uniqueId val="{00000014-70CB-4AA9-A59C-483A10B9CA45}"/>
              </c:ext>
            </c:extLst>
          </c:dPt>
          <c:cat>
            <c:strRef>
              <c:f>Gauge!$H$6:$H$8</c:f>
              <c:strCache>
                <c:ptCount val="3"/>
                <c:pt idx="0">
                  <c:v>Value</c:v>
                </c:pt>
                <c:pt idx="1">
                  <c:v>Needle</c:v>
                </c:pt>
                <c:pt idx="2">
                  <c:v>End</c:v>
                </c:pt>
              </c:strCache>
            </c:strRef>
          </c:cat>
          <c:val>
            <c:numRef>
              <c:f>Gauge!$I$6:$I$8</c:f>
              <c:numCache>
                <c:formatCode>General</c:formatCode>
                <c:ptCount val="3"/>
                <c:pt idx="0">
                  <c:v>0</c:v>
                </c:pt>
                <c:pt idx="1">
                  <c:v>1</c:v>
                </c:pt>
                <c:pt idx="2">
                  <c:v>199</c:v>
                </c:pt>
              </c:numCache>
            </c:numRef>
          </c:val>
          <c:extLst>
            <c:ext xmlns:c16="http://schemas.microsoft.com/office/drawing/2014/chart" uri="{C3380CC4-5D6E-409C-BE32-E72D297353CC}">
              <c16:uniqueId val="{00000015-70CB-4AA9-A59C-483A10B9CA45}"/>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General</a:t>
            </a:r>
            <a:r>
              <a:rPr lang="en-US" baseline="0"/>
              <a:t> Requirements Quality Indicator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noFill/>
            <a:ln>
              <a:noFill/>
            </a:ln>
          </c:spPr>
          <c:dPt>
            <c:idx val="0"/>
            <c:bubble3D val="0"/>
            <c:spPr>
              <a:noFill/>
              <a:ln w="19050">
                <a:noFill/>
              </a:ln>
              <a:effectLst/>
            </c:spPr>
            <c:extLst>
              <c:ext xmlns:c16="http://schemas.microsoft.com/office/drawing/2014/chart" uri="{C3380CC4-5D6E-409C-BE32-E72D297353CC}">
                <c16:uniqueId val="{00000001-3E37-4E7B-B10F-126FE1E25404}"/>
              </c:ext>
            </c:extLst>
          </c:dPt>
          <c:dPt>
            <c:idx val="1"/>
            <c:bubble3D val="0"/>
            <c:spPr>
              <a:solidFill>
                <a:srgbClr val="A24130"/>
              </a:solidFill>
              <a:ln w="19050">
                <a:noFill/>
              </a:ln>
              <a:effectLst/>
            </c:spPr>
            <c:extLst>
              <c:ext xmlns:c16="http://schemas.microsoft.com/office/drawing/2014/chart" uri="{C3380CC4-5D6E-409C-BE32-E72D297353CC}">
                <c16:uniqueId val="{00000003-3E37-4E7B-B10F-126FE1E25404}"/>
              </c:ext>
            </c:extLst>
          </c:dPt>
          <c:dPt>
            <c:idx val="2"/>
            <c:bubble3D val="0"/>
            <c:spPr>
              <a:solidFill>
                <a:srgbClr val="E1B540"/>
              </a:solidFill>
              <a:ln w="19050">
                <a:noFill/>
              </a:ln>
              <a:effectLst/>
            </c:spPr>
            <c:extLst>
              <c:ext xmlns:c16="http://schemas.microsoft.com/office/drawing/2014/chart" uri="{C3380CC4-5D6E-409C-BE32-E72D297353CC}">
                <c16:uniqueId val="{00000005-3E37-4E7B-B10F-126FE1E25404}"/>
              </c:ext>
            </c:extLst>
          </c:dPt>
          <c:dPt>
            <c:idx val="3"/>
            <c:bubble3D val="0"/>
            <c:spPr>
              <a:solidFill>
                <a:srgbClr val="2B9E36"/>
              </a:solidFill>
              <a:ln w="19050">
                <a:noFill/>
              </a:ln>
              <a:effectLst/>
            </c:spPr>
            <c:extLst>
              <c:ext xmlns:c16="http://schemas.microsoft.com/office/drawing/2014/chart" uri="{C3380CC4-5D6E-409C-BE32-E72D297353CC}">
                <c16:uniqueId val="{00000007-3E37-4E7B-B10F-126FE1E25404}"/>
              </c:ext>
            </c:extLst>
          </c:dPt>
          <c:dPt>
            <c:idx val="4"/>
            <c:bubble3D val="0"/>
            <c:spPr>
              <a:solidFill>
                <a:schemeClr val="accent1">
                  <a:lumMod val="75000"/>
                </a:schemeClr>
              </a:solidFill>
              <a:ln w="19050">
                <a:noFill/>
              </a:ln>
              <a:effectLst/>
            </c:spPr>
            <c:extLst>
              <c:ext xmlns:c16="http://schemas.microsoft.com/office/drawing/2014/chart" uri="{C3380CC4-5D6E-409C-BE32-E72D297353CC}">
                <c16:uniqueId val="{00000009-3E37-4E7B-B10F-126FE1E25404}"/>
              </c:ext>
            </c:extLst>
          </c:dPt>
          <c:dPt>
            <c:idx val="5"/>
            <c:bubble3D val="0"/>
            <c:spPr>
              <a:solidFill>
                <a:schemeClr val="bg2">
                  <a:lumMod val="10000"/>
                </a:schemeClr>
              </a:solidFill>
              <a:ln w="19050">
                <a:noFill/>
              </a:ln>
              <a:effectLst/>
            </c:spPr>
            <c:extLst>
              <c:ext xmlns:c16="http://schemas.microsoft.com/office/drawing/2014/chart" uri="{C3380CC4-5D6E-409C-BE32-E72D297353CC}">
                <c16:uniqueId val="{0000000B-3E37-4E7B-B10F-126FE1E25404}"/>
              </c:ext>
            </c:extLst>
          </c:dPt>
          <c:dPt>
            <c:idx val="6"/>
            <c:bubble3D val="0"/>
            <c:spPr>
              <a:noFill/>
              <a:ln w="19050">
                <a:noFill/>
              </a:ln>
              <a:effectLst/>
            </c:spPr>
            <c:extLst>
              <c:ext xmlns:c16="http://schemas.microsoft.com/office/drawing/2014/chart" uri="{C3380CC4-5D6E-409C-BE32-E72D297353CC}">
                <c16:uniqueId val="{0000000D-3E37-4E7B-B10F-126FE1E25404}"/>
              </c:ext>
            </c:extLst>
          </c:dPt>
          <c:cat>
            <c:strRef>
              <c:f>Gauge!$E$17:$E$23</c:f>
              <c:strCache>
                <c:ptCount val="7"/>
                <c:pt idx="0">
                  <c:v>General Start</c:v>
                </c:pt>
                <c:pt idx="1">
                  <c:v>General Range 1</c:v>
                </c:pt>
                <c:pt idx="2">
                  <c:v>General Range 2</c:v>
                </c:pt>
                <c:pt idx="3">
                  <c:v>General Range 3</c:v>
                </c:pt>
                <c:pt idx="4">
                  <c:v>General Range 4</c:v>
                </c:pt>
                <c:pt idx="5">
                  <c:v>General Range 5</c:v>
                </c:pt>
                <c:pt idx="6">
                  <c:v>General End</c:v>
                </c:pt>
              </c:strCache>
            </c:strRef>
          </c:cat>
          <c:val>
            <c:numRef>
              <c:f>Gauge!$F$6:$F$12</c:f>
              <c:numCache>
                <c:formatCode>General</c:formatCode>
                <c:ptCount val="7"/>
                <c:pt idx="0">
                  <c:v>0</c:v>
                </c:pt>
                <c:pt idx="1">
                  <c:v>30</c:v>
                </c:pt>
                <c:pt idx="2">
                  <c:v>35</c:v>
                </c:pt>
                <c:pt idx="3">
                  <c:v>35</c:v>
                </c:pt>
                <c:pt idx="4">
                  <c:v>0</c:v>
                </c:pt>
                <c:pt idx="5">
                  <c:v>0</c:v>
                </c:pt>
                <c:pt idx="6">
                  <c:v>100</c:v>
                </c:pt>
              </c:numCache>
            </c:numRef>
          </c:val>
          <c:extLst>
            <c:ext xmlns:c16="http://schemas.microsoft.com/office/drawing/2014/chart" uri="{C3380CC4-5D6E-409C-BE32-E72D297353CC}">
              <c16:uniqueId val="{0000000E-3E37-4E7B-B10F-126FE1E25404}"/>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a:noFill/>
            </a:ln>
          </c:spPr>
          <c:explosion val="2"/>
          <c:dPt>
            <c:idx val="0"/>
            <c:bubble3D val="0"/>
            <c:spPr>
              <a:noFill/>
              <a:ln w="19050">
                <a:noFill/>
              </a:ln>
              <a:effectLst/>
            </c:spPr>
            <c:extLst>
              <c:ext xmlns:c16="http://schemas.microsoft.com/office/drawing/2014/chart" uri="{C3380CC4-5D6E-409C-BE32-E72D297353CC}">
                <c16:uniqueId val="{00000010-3E37-4E7B-B10F-126FE1E25404}"/>
              </c:ext>
            </c:extLst>
          </c:dPt>
          <c:dPt>
            <c:idx val="1"/>
            <c:bubble3D val="0"/>
            <c:spPr>
              <a:solidFill>
                <a:schemeClr val="tx1"/>
              </a:solidFill>
              <a:ln w="19050">
                <a:noFill/>
              </a:ln>
              <a:effectLst/>
            </c:spPr>
            <c:extLst>
              <c:ext xmlns:c16="http://schemas.microsoft.com/office/drawing/2014/chart" uri="{C3380CC4-5D6E-409C-BE32-E72D297353CC}">
                <c16:uniqueId val="{00000012-3E37-4E7B-B10F-126FE1E25404}"/>
              </c:ext>
            </c:extLst>
          </c:dPt>
          <c:dPt>
            <c:idx val="2"/>
            <c:bubble3D val="0"/>
            <c:explosion val="33"/>
            <c:spPr>
              <a:noFill/>
              <a:ln w="19050">
                <a:noFill/>
              </a:ln>
              <a:effectLst/>
            </c:spPr>
            <c:extLst>
              <c:ext xmlns:c16="http://schemas.microsoft.com/office/drawing/2014/chart" uri="{C3380CC4-5D6E-409C-BE32-E72D297353CC}">
                <c16:uniqueId val="{00000014-3E37-4E7B-B10F-126FE1E25404}"/>
              </c:ext>
            </c:extLst>
          </c:dPt>
          <c:cat>
            <c:strRef>
              <c:f>Gauge!$H$17:$H$19</c:f>
              <c:strCache>
                <c:ptCount val="3"/>
                <c:pt idx="0">
                  <c:v>General Value</c:v>
                </c:pt>
                <c:pt idx="1">
                  <c:v>General Needle</c:v>
                </c:pt>
                <c:pt idx="2">
                  <c:v>General End</c:v>
                </c:pt>
              </c:strCache>
            </c:strRef>
          </c:cat>
          <c:val>
            <c:numRef>
              <c:f>Gauge!$I$17:$I$19</c:f>
              <c:numCache>
                <c:formatCode>General</c:formatCode>
                <c:ptCount val="3"/>
                <c:pt idx="0">
                  <c:v>0</c:v>
                </c:pt>
                <c:pt idx="1">
                  <c:v>1</c:v>
                </c:pt>
                <c:pt idx="2">
                  <c:v>199</c:v>
                </c:pt>
              </c:numCache>
            </c:numRef>
          </c:val>
          <c:extLst>
            <c:ext xmlns:c16="http://schemas.microsoft.com/office/drawing/2014/chart" uri="{C3380CC4-5D6E-409C-BE32-E72D297353CC}">
              <c16:uniqueId val="{00000015-3E37-4E7B-B10F-126FE1E25404}"/>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Visual Quality Indicator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noFill/>
            <a:ln>
              <a:noFill/>
            </a:ln>
          </c:spPr>
          <c:dPt>
            <c:idx val="0"/>
            <c:bubble3D val="0"/>
            <c:spPr>
              <a:noFill/>
              <a:ln w="19050">
                <a:noFill/>
              </a:ln>
              <a:effectLst/>
            </c:spPr>
            <c:extLst>
              <c:ext xmlns:c16="http://schemas.microsoft.com/office/drawing/2014/chart" uri="{C3380CC4-5D6E-409C-BE32-E72D297353CC}">
                <c16:uniqueId val="{00000001-6473-4C94-826E-68082B2366DD}"/>
              </c:ext>
            </c:extLst>
          </c:dPt>
          <c:dPt>
            <c:idx val="1"/>
            <c:bubble3D val="0"/>
            <c:spPr>
              <a:solidFill>
                <a:srgbClr val="A24130"/>
              </a:solidFill>
              <a:ln w="19050">
                <a:noFill/>
              </a:ln>
              <a:effectLst/>
            </c:spPr>
            <c:extLst>
              <c:ext xmlns:c16="http://schemas.microsoft.com/office/drawing/2014/chart" uri="{C3380CC4-5D6E-409C-BE32-E72D297353CC}">
                <c16:uniqueId val="{00000003-6473-4C94-826E-68082B2366DD}"/>
              </c:ext>
            </c:extLst>
          </c:dPt>
          <c:dPt>
            <c:idx val="2"/>
            <c:bubble3D val="0"/>
            <c:spPr>
              <a:solidFill>
                <a:srgbClr val="E1B540"/>
              </a:solidFill>
              <a:ln w="19050">
                <a:noFill/>
              </a:ln>
              <a:effectLst/>
            </c:spPr>
            <c:extLst>
              <c:ext xmlns:c16="http://schemas.microsoft.com/office/drawing/2014/chart" uri="{C3380CC4-5D6E-409C-BE32-E72D297353CC}">
                <c16:uniqueId val="{00000005-6473-4C94-826E-68082B2366DD}"/>
              </c:ext>
            </c:extLst>
          </c:dPt>
          <c:dPt>
            <c:idx val="3"/>
            <c:bubble3D val="0"/>
            <c:spPr>
              <a:solidFill>
                <a:srgbClr val="2B9E36"/>
              </a:solidFill>
              <a:ln w="19050">
                <a:noFill/>
              </a:ln>
              <a:effectLst/>
            </c:spPr>
            <c:extLst>
              <c:ext xmlns:c16="http://schemas.microsoft.com/office/drawing/2014/chart" uri="{C3380CC4-5D6E-409C-BE32-E72D297353CC}">
                <c16:uniqueId val="{00000007-6473-4C94-826E-68082B2366DD}"/>
              </c:ext>
            </c:extLst>
          </c:dPt>
          <c:dPt>
            <c:idx val="4"/>
            <c:bubble3D val="0"/>
            <c:spPr>
              <a:solidFill>
                <a:schemeClr val="accent1">
                  <a:lumMod val="75000"/>
                </a:schemeClr>
              </a:solidFill>
              <a:ln w="19050">
                <a:noFill/>
              </a:ln>
              <a:effectLst/>
            </c:spPr>
            <c:extLst>
              <c:ext xmlns:c16="http://schemas.microsoft.com/office/drawing/2014/chart" uri="{C3380CC4-5D6E-409C-BE32-E72D297353CC}">
                <c16:uniqueId val="{00000009-6473-4C94-826E-68082B2366DD}"/>
              </c:ext>
            </c:extLst>
          </c:dPt>
          <c:dPt>
            <c:idx val="5"/>
            <c:bubble3D val="0"/>
            <c:spPr>
              <a:solidFill>
                <a:schemeClr val="bg2">
                  <a:lumMod val="10000"/>
                </a:schemeClr>
              </a:solidFill>
              <a:ln w="19050">
                <a:noFill/>
              </a:ln>
              <a:effectLst/>
            </c:spPr>
            <c:extLst>
              <c:ext xmlns:c16="http://schemas.microsoft.com/office/drawing/2014/chart" uri="{C3380CC4-5D6E-409C-BE32-E72D297353CC}">
                <c16:uniqueId val="{0000000B-6473-4C94-826E-68082B2366DD}"/>
              </c:ext>
            </c:extLst>
          </c:dPt>
          <c:dPt>
            <c:idx val="6"/>
            <c:bubble3D val="0"/>
            <c:spPr>
              <a:noFill/>
              <a:ln w="19050">
                <a:noFill/>
              </a:ln>
              <a:effectLst/>
            </c:spPr>
            <c:extLst>
              <c:ext xmlns:c16="http://schemas.microsoft.com/office/drawing/2014/chart" uri="{C3380CC4-5D6E-409C-BE32-E72D297353CC}">
                <c16:uniqueId val="{0000000D-6473-4C94-826E-68082B2366DD}"/>
              </c:ext>
            </c:extLst>
          </c:dPt>
          <c:cat>
            <c:strRef>
              <c:f>Gauge!$E$39:$E$45</c:f>
              <c:strCache>
                <c:ptCount val="7"/>
                <c:pt idx="0">
                  <c:v>Visual Start</c:v>
                </c:pt>
                <c:pt idx="1">
                  <c:v>Visual Range 1</c:v>
                </c:pt>
                <c:pt idx="2">
                  <c:v>Visual Range 2</c:v>
                </c:pt>
                <c:pt idx="3">
                  <c:v>Visual Range 3</c:v>
                </c:pt>
                <c:pt idx="4">
                  <c:v>Visual Range 4</c:v>
                </c:pt>
                <c:pt idx="5">
                  <c:v>Visual Range 5</c:v>
                </c:pt>
                <c:pt idx="6">
                  <c:v>Visual End</c:v>
                </c:pt>
              </c:strCache>
            </c:strRef>
          </c:cat>
          <c:val>
            <c:numRef>
              <c:f>Gauge!$F$39:$F$45</c:f>
              <c:numCache>
                <c:formatCode>General</c:formatCode>
                <c:ptCount val="7"/>
                <c:pt idx="0">
                  <c:v>0</c:v>
                </c:pt>
                <c:pt idx="1">
                  <c:v>30</c:v>
                </c:pt>
                <c:pt idx="2">
                  <c:v>35</c:v>
                </c:pt>
                <c:pt idx="3">
                  <c:v>35</c:v>
                </c:pt>
                <c:pt idx="4">
                  <c:v>0</c:v>
                </c:pt>
                <c:pt idx="5">
                  <c:v>0</c:v>
                </c:pt>
                <c:pt idx="6">
                  <c:v>100</c:v>
                </c:pt>
              </c:numCache>
            </c:numRef>
          </c:val>
          <c:extLst>
            <c:ext xmlns:c16="http://schemas.microsoft.com/office/drawing/2014/chart" uri="{C3380CC4-5D6E-409C-BE32-E72D297353CC}">
              <c16:uniqueId val="{0000000E-6473-4C94-826E-68082B2366DD}"/>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a:noFill/>
            </a:ln>
          </c:spPr>
          <c:explosion val="2"/>
          <c:dPt>
            <c:idx val="0"/>
            <c:bubble3D val="0"/>
            <c:spPr>
              <a:noFill/>
              <a:ln w="19050">
                <a:noFill/>
              </a:ln>
              <a:effectLst/>
            </c:spPr>
            <c:extLst>
              <c:ext xmlns:c16="http://schemas.microsoft.com/office/drawing/2014/chart" uri="{C3380CC4-5D6E-409C-BE32-E72D297353CC}">
                <c16:uniqueId val="{00000010-6473-4C94-826E-68082B2366DD}"/>
              </c:ext>
            </c:extLst>
          </c:dPt>
          <c:dPt>
            <c:idx val="1"/>
            <c:bubble3D val="0"/>
            <c:spPr>
              <a:solidFill>
                <a:schemeClr val="tx1"/>
              </a:solidFill>
              <a:ln w="19050">
                <a:noFill/>
              </a:ln>
              <a:effectLst/>
            </c:spPr>
            <c:extLst>
              <c:ext xmlns:c16="http://schemas.microsoft.com/office/drawing/2014/chart" uri="{C3380CC4-5D6E-409C-BE32-E72D297353CC}">
                <c16:uniqueId val="{00000012-6473-4C94-826E-68082B2366DD}"/>
              </c:ext>
            </c:extLst>
          </c:dPt>
          <c:dPt>
            <c:idx val="2"/>
            <c:bubble3D val="0"/>
            <c:explosion val="33"/>
            <c:spPr>
              <a:noFill/>
              <a:ln w="19050">
                <a:noFill/>
              </a:ln>
              <a:effectLst/>
            </c:spPr>
            <c:extLst>
              <c:ext xmlns:c16="http://schemas.microsoft.com/office/drawing/2014/chart" uri="{C3380CC4-5D6E-409C-BE32-E72D297353CC}">
                <c16:uniqueId val="{00000014-6473-4C94-826E-68082B2366DD}"/>
              </c:ext>
            </c:extLst>
          </c:dPt>
          <c:cat>
            <c:strRef>
              <c:f>Gauge!$H$39:$H$41</c:f>
              <c:strCache>
                <c:ptCount val="3"/>
                <c:pt idx="0">
                  <c:v>Visual Value</c:v>
                </c:pt>
                <c:pt idx="1">
                  <c:v>Visual Needle</c:v>
                </c:pt>
                <c:pt idx="2">
                  <c:v>Visual End</c:v>
                </c:pt>
              </c:strCache>
            </c:strRef>
          </c:cat>
          <c:val>
            <c:numRef>
              <c:f>Gauge!$I$39:$I$41</c:f>
              <c:numCache>
                <c:formatCode>General</c:formatCode>
                <c:ptCount val="3"/>
                <c:pt idx="0">
                  <c:v>0</c:v>
                </c:pt>
                <c:pt idx="1">
                  <c:v>1</c:v>
                </c:pt>
                <c:pt idx="2">
                  <c:v>199</c:v>
                </c:pt>
              </c:numCache>
            </c:numRef>
          </c:val>
          <c:extLst>
            <c:ext xmlns:c16="http://schemas.microsoft.com/office/drawing/2014/chart" uri="{C3380CC4-5D6E-409C-BE32-E72D297353CC}">
              <c16:uniqueId val="{00000015-6473-4C94-826E-68082B2366DD}"/>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Specific Requirements Quality Indicator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noFill/>
            <a:ln>
              <a:noFill/>
            </a:ln>
          </c:spPr>
          <c:dPt>
            <c:idx val="0"/>
            <c:bubble3D val="0"/>
            <c:spPr>
              <a:noFill/>
              <a:ln w="19050">
                <a:noFill/>
              </a:ln>
              <a:effectLst/>
            </c:spPr>
            <c:extLst>
              <c:ext xmlns:c16="http://schemas.microsoft.com/office/drawing/2014/chart" uri="{C3380CC4-5D6E-409C-BE32-E72D297353CC}">
                <c16:uniqueId val="{00000001-B969-4472-AD2F-7CC1BCA61049}"/>
              </c:ext>
            </c:extLst>
          </c:dPt>
          <c:dPt>
            <c:idx val="1"/>
            <c:bubble3D val="0"/>
            <c:spPr>
              <a:solidFill>
                <a:srgbClr val="A24130"/>
              </a:solidFill>
              <a:ln w="19050">
                <a:noFill/>
              </a:ln>
              <a:effectLst/>
            </c:spPr>
            <c:extLst>
              <c:ext xmlns:c16="http://schemas.microsoft.com/office/drawing/2014/chart" uri="{C3380CC4-5D6E-409C-BE32-E72D297353CC}">
                <c16:uniqueId val="{00000003-B969-4472-AD2F-7CC1BCA61049}"/>
              </c:ext>
            </c:extLst>
          </c:dPt>
          <c:dPt>
            <c:idx val="2"/>
            <c:bubble3D val="0"/>
            <c:spPr>
              <a:solidFill>
                <a:srgbClr val="E1B540"/>
              </a:solidFill>
              <a:ln w="19050">
                <a:noFill/>
              </a:ln>
              <a:effectLst/>
            </c:spPr>
            <c:extLst>
              <c:ext xmlns:c16="http://schemas.microsoft.com/office/drawing/2014/chart" uri="{C3380CC4-5D6E-409C-BE32-E72D297353CC}">
                <c16:uniqueId val="{00000005-B969-4472-AD2F-7CC1BCA61049}"/>
              </c:ext>
            </c:extLst>
          </c:dPt>
          <c:dPt>
            <c:idx val="3"/>
            <c:bubble3D val="0"/>
            <c:spPr>
              <a:solidFill>
                <a:srgbClr val="2B9E36"/>
              </a:solidFill>
              <a:ln w="19050">
                <a:noFill/>
              </a:ln>
              <a:effectLst/>
            </c:spPr>
            <c:extLst>
              <c:ext xmlns:c16="http://schemas.microsoft.com/office/drawing/2014/chart" uri="{C3380CC4-5D6E-409C-BE32-E72D297353CC}">
                <c16:uniqueId val="{00000007-B969-4472-AD2F-7CC1BCA61049}"/>
              </c:ext>
            </c:extLst>
          </c:dPt>
          <c:dPt>
            <c:idx val="4"/>
            <c:bubble3D val="0"/>
            <c:spPr>
              <a:solidFill>
                <a:schemeClr val="accent1">
                  <a:lumMod val="75000"/>
                </a:schemeClr>
              </a:solidFill>
              <a:ln w="19050">
                <a:noFill/>
              </a:ln>
              <a:effectLst/>
            </c:spPr>
            <c:extLst>
              <c:ext xmlns:c16="http://schemas.microsoft.com/office/drawing/2014/chart" uri="{C3380CC4-5D6E-409C-BE32-E72D297353CC}">
                <c16:uniqueId val="{00000009-B969-4472-AD2F-7CC1BCA61049}"/>
              </c:ext>
            </c:extLst>
          </c:dPt>
          <c:dPt>
            <c:idx val="5"/>
            <c:bubble3D val="0"/>
            <c:spPr>
              <a:solidFill>
                <a:schemeClr val="bg2">
                  <a:lumMod val="10000"/>
                </a:schemeClr>
              </a:solidFill>
              <a:ln w="19050">
                <a:noFill/>
              </a:ln>
              <a:effectLst/>
            </c:spPr>
            <c:extLst>
              <c:ext xmlns:c16="http://schemas.microsoft.com/office/drawing/2014/chart" uri="{C3380CC4-5D6E-409C-BE32-E72D297353CC}">
                <c16:uniqueId val="{0000000B-B969-4472-AD2F-7CC1BCA61049}"/>
              </c:ext>
            </c:extLst>
          </c:dPt>
          <c:dPt>
            <c:idx val="6"/>
            <c:bubble3D val="0"/>
            <c:spPr>
              <a:noFill/>
              <a:ln w="19050">
                <a:noFill/>
              </a:ln>
              <a:effectLst/>
            </c:spPr>
            <c:extLst>
              <c:ext xmlns:c16="http://schemas.microsoft.com/office/drawing/2014/chart" uri="{C3380CC4-5D6E-409C-BE32-E72D297353CC}">
                <c16:uniqueId val="{0000000D-B969-4472-AD2F-7CC1BCA61049}"/>
              </c:ext>
            </c:extLst>
          </c:dPt>
          <c:cat>
            <c:strRef>
              <c:f>Gauge!$E$28:$E$34</c:f>
              <c:strCache>
                <c:ptCount val="7"/>
                <c:pt idx="0">
                  <c:v>Specific Start</c:v>
                </c:pt>
                <c:pt idx="1">
                  <c:v>Specific Range 1</c:v>
                </c:pt>
                <c:pt idx="2">
                  <c:v>Specific Range 2</c:v>
                </c:pt>
                <c:pt idx="3">
                  <c:v>Specific Range 3</c:v>
                </c:pt>
                <c:pt idx="4">
                  <c:v>Specific Range 4</c:v>
                </c:pt>
                <c:pt idx="5">
                  <c:v>Specific Range 5</c:v>
                </c:pt>
                <c:pt idx="6">
                  <c:v>Specific End</c:v>
                </c:pt>
              </c:strCache>
            </c:strRef>
          </c:cat>
          <c:val>
            <c:numRef>
              <c:f>Gauge!$F$28:$F$34</c:f>
              <c:numCache>
                <c:formatCode>General</c:formatCode>
                <c:ptCount val="7"/>
                <c:pt idx="0">
                  <c:v>0</c:v>
                </c:pt>
                <c:pt idx="1">
                  <c:v>30</c:v>
                </c:pt>
                <c:pt idx="2">
                  <c:v>35</c:v>
                </c:pt>
                <c:pt idx="3">
                  <c:v>35</c:v>
                </c:pt>
                <c:pt idx="4">
                  <c:v>0</c:v>
                </c:pt>
                <c:pt idx="5">
                  <c:v>0</c:v>
                </c:pt>
                <c:pt idx="6">
                  <c:v>100</c:v>
                </c:pt>
              </c:numCache>
            </c:numRef>
          </c:val>
          <c:extLst>
            <c:ext xmlns:c16="http://schemas.microsoft.com/office/drawing/2014/chart" uri="{C3380CC4-5D6E-409C-BE32-E72D297353CC}">
              <c16:uniqueId val="{0000000E-B969-4472-AD2F-7CC1BCA61049}"/>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a:noFill/>
            </a:ln>
          </c:spPr>
          <c:explosion val="2"/>
          <c:dPt>
            <c:idx val="0"/>
            <c:bubble3D val="0"/>
            <c:spPr>
              <a:noFill/>
              <a:ln w="19050">
                <a:noFill/>
              </a:ln>
              <a:effectLst/>
            </c:spPr>
            <c:extLst>
              <c:ext xmlns:c16="http://schemas.microsoft.com/office/drawing/2014/chart" uri="{C3380CC4-5D6E-409C-BE32-E72D297353CC}">
                <c16:uniqueId val="{00000010-B969-4472-AD2F-7CC1BCA61049}"/>
              </c:ext>
            </c:extLst>
          </c:dPt>
          <c:dPt>
            <c:idx val="1"/>
            <c:bubble3D val="0"/>
            <c:spPr>
              <a:solidFill>
                <a:schemeClr val="tx1"/>
              </a:solidFill>
              <a:ln w="19050">
                <a:noFill/>
              </a:ln>
              <a:effectLst/>
            </c:spPr>
            <c:extLst>
              <c:ext xmlns:c16="http://schemas.microsoft.com/office/drawing/2014/chart" uri="{C3380CC4-5D6E-409C-BE32-E72D297353CC}">
                <c16:uniqueId val="{00000012-B969-4472-AD2F-7CC1BCA61049}"/>
              </c:ext>
            </c:extLst>
          </c:dPt>
          <c:dPt>
            <c:idx val="2"/>
            <c:bubble3D val="0"/>
            <c:explosion val="33"/>
            <c:spPr>
              <a:noFill/>
              <a:ln w="19050">
                <a:noFill/>
              </a:ln>
              <a:effectLst/>
            </c:spPr>
            <c:extLst>
              <c:ext xmlns:c16="http://schemas.microsoft.com/office/drawing/2014/chart" uri="{C3380CC4-5D6E-409C-BE32-E72D297353CC}">
                <c16:uniqueId val="{00000014-B969-4472-AD2F-7CC1BCA61049}"/>
              </c:ext>
            </c:extLst>
          </c:dPt>
          <c:cat>
            <c:strRef>
              <c:f>Gauge!$H$28:$H$30</c:f>
              <c:strCache>
                <c:ptCount val="3"/>
                <c:pt idx="0">
                  <c:v>Specific Value</c:v>
                </c:pt>
                <c:pt idx="1">
                  <c:v>Specific Needle</c:v>
                </c:pt>
                <c:pt idx="2">
                  <c:v>Specific End</c:v>
                </c:pt>
              </c:strCache>
            </c:strRef>
          </c:cat>
          <c:val>
            <c:numRef>
              <c:f>Gauge!$I$28:$I$30</c:f>
              <c:numCache>
                <c:formatCode>General</c:formatCode>
                <c:ptCount val="3"/>
                <c:pt idx="0">
                  <c:v>0</c:v>
                </c:pt>
                <c:pt idx="1">
                  <c:v>1</c:v>
                </c:pt>
                <c:pt idx="2">
                  <c:v>199</c:v>
                </c:pt>
              </c:numCache>
            </c:numRef>
          </c:val>
          <c:extLst>
            <c:ext xmlns:c16="http://schemas.microsoft.com/office/drawing/2014/chart" uri="{C3380CC4-5D6E-409C-BE32-E72D297353CC}">
              <c16:uniqueId val="{00000015-B969-4472-AD2F-7CC1BCA6104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Sample Title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672962996868621E-2"/>
          <c:y val="0.12592736680989117"/>
          <c:w val="0.65176203860235782"/>
          <c:h val="0.78963860340612146"/>
        </c:manualLayout>
      </c:layout>
      <c:scatterChart>
        <c:scatterStyle val="lineMarker"/>
        <c:varyColors val="0"/>
        <c:ser>
          <c:idx val="0"/>
          <c:order val="0"/>
          <c:tx>
            <c:v>TOP RIGHT</c:v>
          </c:tx>
          <c:spPr>
            <a:ln w="25400" cap="rnd">
              <a:noFill/>
              <a:round/>
            </a:ln>
            <a:effectLst/>
          </c:spPr>
          <c:marker>
            <c:symbol val="circle"/>
            <c:size val="6"/>
            <c:spPr>
              <a:solidFill>
                <a:schemeClr val="accent6">
                  <a:lumMod val="75000"/>
                </a:schemeClr>
              </a:solidFill>
              <a:ln w="9525">
                <a:noFill/>
              </a:ln>
              <a:effectLst/>
            </c:spPr>
          </c:marker>
          <c:dLbls>
            <c:dLbl>
              <c:idx val="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BA2-43F8-9BE7-27BA0B8B4A78}"/>
                </c:ext>
              </c:extLst>
            </c:dLbl>
            <c:dLbl>
              <c:idx val="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BA2-43F8-9BE7-27BA0B8B4A78}"/>
                </c:ext>
              </c:extLst>
            </c:dLbl>
            <c:dLbl>
              <c:idx val="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BA2-43F8-9BE7-27BA0B8B4A78}"/>
                </c:ext>
              </c:extLst>
            </c:dLbl>
            <c:dLbl>
              <c:idx val="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BA2-43F8-9BE7-27BA0B8B4A78}"/>
                </c:ext>
              </c:extLst>
            </c:dLbl>
            <c:dLbl>
              <c:idx val="4"/>
              <c:tx>
                <c:rich>
                  <a:bodyPr/>
                  <a:lstStyle/>
                  <a:p>
                    <a:fld id="{F5863EA3-6585-4A67-8062-B024C450C92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BA2-43F8-9BE7-27BA0B8B4A78}"/>
                </c:ext>
              </c:extLst>
            </c:dLbl>
            <c:dLbl>
              <c:idx val="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BA2-43F8-9BE7-27BA0B8B4A78}"/>
                </c:ext>
              </c:extLst>
            </c:dLbl>
            <c:dLbl>
              <c:idx val="6"/>
              <c:tx>
                <c:rich>
                  <a:bodyPr/>
                  <a:lstStyle/>
                  <a:p>
                    <a:fld id="{07A33B5D-5EF9-4D0E-89ED-4D64FF93DC8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BA2-43F8-9BE7-27BA0B8B4A78}"/>
                </c:ext>
              </c:extLst>
            </c:dLbl>
            <c:dLbl>
              <c:idx val="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BA2-43F8-9BE7-27BA0B8B4A78}"/>
                </c:ext>
              </c:extLst>
            </c:dLbl>
            <c:dLbl>
              <c:idx val="8"/>
              <c:tx>
                <c:rich>
                  <a:bodyPr/>
                  <a:lstStyle/>
                  <a:p>
                    <a:fld id="{2848C2A5-59EE-4907-A217-6C75BA53F86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BA2-43F8-9BE7-27BA0B8B4A78}"/>
                </c:ext>
              </c:extLst>
            </c:dLbl>
            <c:dLbl>
              <c:idx val="9"/>
              <c:tx>
                <c:rich>
                  <a:bodyPr/>
                  <a:lstStyle/>
                  <a:p>
                    <a:fld id="{597E60B3-64D1-4300-A694-F37AA8F8B44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BA2-43F8-9BE7-27BA0B8B4A78}"/>
                </c:ext>
              </c:extLst>
            </c:dLbl>
            <c:dLbl>
              <c:idx val="1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BA2-43F8-9BE7-27BA0B8B4A78}"/>
                </c:ext>
              </c:extLst>
            </c:dLbl>
            <c:dLbl>
              <c:idx val="1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7BA2-43F8-9BE7-27BA0B8B4A78}"/>
                </c:ext>
              </c:extLst>
            </c:dLbl>
            <c:dLbl>
              <c:idx val="1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7BA2-43F8-9BE7-27BA0B8B4A78}"/>
                </c:ext>
              </c:extLst>
            </c:dLbl>
            <c:dLbl>
              <c:idx val="13"/>
              <c:tx>
                <c:rich>
                  <a:bodyPr/>
                  <a:lstStyle/>
                  <a:p>
                    <a:fld id="{DC00DA27-F0AB-48AA-8A14-6717BB5D944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BA2-43F8-9BE7-27BA0B8B4A78}"/>
                </c:ext>
              </c:extLst>
            </c:dLbl>
            <c:dLbl>
              <c:idx val="1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7BA2-43F8-9BE7-27BA0B8B4A78}"/>
                </c:ext>
              </c:extLst>
            </c:dLbl>
            <c:dLbl>
              <c:idx val="1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7BA2-43F8-9BE7-27BA0B8B4A78}"/>
                </c:ext>
              </c:extLst>
            </c:dLbl>
            <c:dLbl>
              <c:idx val="1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7BA2-43F8-9BE7-27BA0B8B4A78}"/>
                </c:ext>
              </c:extLst>
            </c:dLbl>
            <c:dLbl>
              <c:idx val="1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7BA2-43F8-9BE7-27BA0B8B4A78}"/>
                </c:ext>
              </c:extLst>
            </c:dLbl>
            <c:dLbl>
              <c:idx val="1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7BA2-43F8-9BE7-27BA0B8B4A78}"/>
                </c:ext>
              </c:extLst>
            </c:dLbl>
            <c:dLbl>
              <c:idx val="19"/>
              <c:tx>
                <c:rich>
                  <a:bodyPr/>
                  <a:lstStyle/>
                  <a:p>
                    <a:fld id="{BD385984-DC6A-4786-9EED-7F3C594F16B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BA2-43F8-9BE7-27BA0B8B4A78}"/>
                </c:ext>
              </c:extLst>
            </c:dLbl>
            <c:dLbl>
              <c:idx val="2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7BA2-43F8-9BE7-27BA0B8B4A78}"/>
                </c:ext>
              </c:extLst>
            </c:dLbl>
            <c:dLbl>
              <c:idx val="21"/>
              <c:tx>
                <c:rich>
                  <a:bodyPr/>
                  <a:lstStyle/>
                  <a:p>
                    <a:fld id="{8F230AFC-DEF8-4AB2-AC75-1FD29C8E436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BA2-43F8-9BE7-27BA0B8B4A78}"/>
                </c:ext>
              </c:extLst>
            </c:dLbl>
            <c:dLbl>
              <c:idx val="2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7BA2-43F8-9BE7-27BA0B8B4A78}"/>
                </c:ext>
              </c:extLst>
            </c:dLbl>
            <c:dLbl>
              <c:idx val="2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7BA2-43F8-9BE7-27BA0B8B4A78}"/>
                </c:ext>
              </c:extLst>
            </c:dLbl>
            <c:dLbl>
              <c:idx val="24"/>
              <c:tx>
                <c:rich>
                  <a:bodyPr/>
                  <a:lstStyle/>
                  <a:p>
                    <a:fld id="{9196D7A3-983D-44F8-82CC-4B3A1DC06A5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BA2-43F8-9BE7-27BA0B8B4A78}"/>
                </c:ext>
              </c:extLst>
            </c:dLbl>
            <c:dLbl>
              <c:idx val="25"/>
              <c:tx>
                <c:rich>
                  <a:bodyPr/>
                  <a:lstStyle/>
                  <a:p>
                    <a:fld id="{B2D2DA62-6754-4291-B6DE-271EB16E886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BA2-43F8-9BE7-27BA0B8B4A78}"/>
                </c:ext>
              </c:extLst>
            </c:dLbl>
            <c:dLbl>
              <c:idx val="2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7BA2-43F8-9BE7-27BA0B8B4A78}"/>
                </c:ext>
              </c:extLst>
            </c:dLbl>
            <c:dLbl>
              <c:idx val="27"/>
              <c:tx>
                <c:rich>
                  <a:bodyPr/>
                  <a:lstStyle/>
                  <a:p>
                    <a:fld id="{2744870B-9E96-4A60-866F-972DC956B0E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7BA2-43F8-9BE7-27BA0B8B4A78}"/>
                </c:ext>
              </c:extLst>
            </c:dLbl>
            <c:dLbl>
              <c:idx val="2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7BA2-43F8-9BE7-27BA0B8B4A78}"/>
                </c:ext>
              </c:extLst>
            </c:dLbl>
            <c:dLbl>
              <c:idx val="29"/>
              <c:tx>
                <c:rich>
                  <a:bodyPr/>
                  <a:lstStyle/>
                  <a:p>
                    <a:fld id="{E7F7E466-BEB6-4E19-8C89-0537F60DEF9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7BA2-43F8-9BE7-27BA0B8B4A78}"/>
                </c:ext>
              </c:extLst>
            </c:dLbl>
            <c:dLbl>
              <c:idx val="3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7BA2-43F8-9BE7-27BA0B8B4A78}"/>
                </c:ext>
              </c:extLst>
            </c:dLbl>
            <c:dLbl>
              <c:idx val="3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7BA2-43F8-9BE7-27BA0B8B4A78}"/>
                </c:ext>
              </c:extLst>
            </c:dLbl>
            <c:dLbl>
              <c:idx val="3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7BA2-43F8-9BE7-27BA0B8B4A78}"/>
                </c:ext>
              </c:extLst>
            </c:dLbl>
            <c:dLbl>
              <c:idx val="3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7BA2-43F8-9BE7-27BA0B8B4A78}"/>
                </c:ext>
              </c:extLst>
            </c:dLbl>
            <c:dLbl>
              <c:idx val="3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7BA2-43F8-9BE7-27BA0B8B4A78}"/>
                </c:ext>
              </c:extLst>
            </c:dLbl>
            <c:dLbl>
              <c:idx val="3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7BA2-43F8-9BE7-27BA0B8B4A78}"/>
                </c:ext>
              </c:extLst>
            </c:dLbl>
            <c:dLbl>
              <c:idx val="3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7BA2-43F8-9BE7-27BA0B8B4A78}"/>
                </c:ext>
              </c:extLst>
            </c:dLbl>
            <c:dLbl>
              <c:idx val="3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7BA2-43F8-9BE7-27BA0B8B4A78}"/>
                </c:ext>
              </c:extLst>
            </c:dLbl>
            <c:dLbl>
              <c:idx val="3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7BA2-43F8-9BE7-27BA0B8B4A78}"/>
                </c:ext>
              </c:extLst>
            </c:dLbl>
            <c:dLbl>
              <c:idx val="3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7BA2-43F8-9BE7-27BA0B8B4A78}"/>
                </c:ext>
              </c:extLst>
            </c:dLbl>
            <c:dLbl>
              <c:idx val="40"/>
              <c:tx>
                <c:rich>
                  <a:bodyPr/>
                  <a:lstStyle/>
                  <a:p>
                    <a:fld id="{2AB25412-1EE0-4537-B054-EAA2DF13A5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7BA2-43F8-9BE7-27BA0B8B4A78}"/>
                </c:ext>
              </c:extLst>
            </c:dLbl>
            <c:dLbl>
              <c:idx val="4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7BA2-43F8-9BE7-27BA0B8B4A78}"/>
                </c:ext>
              </c:extLst>
            </c:dLbl>
            <c:dLbl>
              <c:idx val="4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7BA2-43F8-9BE7-27BA0B8B4A78}"/>
                </c:ext>
              </c:extLst>
            </c:dLbl>
            <c:dLbl>
              <c:idx val="4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7BA2-43F8-9BE7-27BA0B8B4A78}"/>
                </c:ext>
              </c:extLst>
            </c:dLbl>
            <c:dLbl>
              <c:idx val="4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7BA2-43F8-9BE7-27BA0B8B4A78}"/>
                </c:ext>
              </c:extLst>
            </c:dLbl>
            <c:dLbl>
              <c:idx val="4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7BA2-43F8-9BE7-27BA0B8B4A78}"/>
                </c:ext>
              </c:extLst>
            </c:dLbl>
            <c:dLbl>
              <c:idx val="4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7BA2-43F8-9BE7-27BA0B8B4A78}"/>
                </c:ext>
              </c:extLst>
            </c:dLbl>
            <c:dLbl>
              <c:idx val="4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7BA2-43F8-9BE7-27BA0B8B4A78}"/>
                </c:ext>
              </c:extLst>
            </c:dLbl>
            <c:dLbl>
              <c:idx val="4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7BA2-43F8-9BE7-27BA0B8B4A78}"/>
                </c:ext>
              </c:extLst>
            </c:dLbl>
            <c:dLbl>
              <c:idx val="49"/>
              <c:tx>
                <c:rich>
                  <a:bodyPr/>
                  <a:lstStyle/>
                  <a:p>
                    <a:fld id="{0660E24D-3E86-42CE-A82A-E8E08AB26A0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7BA2-43F8-9BE7-27BA0B8B4A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'2x2 Grid Output'!$H$18:$H$67</c:f>
              <c:numCache>
                <c:formatCode>General</c:formatCode>
                <c:ptCount val="50"/>
                <c:pt idx="0">
                  <c:v>#N/A</c:v>
                </c:pt>
                <c:pt idx="1">
                  <c:v>#N/A</c:v>
                </c:pt>
                <c:pt idx="2">
                  <c:v>#N/A</c:v>
                </c:pt>
                <c:pt idx="3">
                  <c:v>#N/A</c:v>
                </c:pt>
                <c:pt idx="4">
                  <c:v>5</c:v>
                </c:pt>
                <c:pt idx="5">
                  <c:v>#N/A</c:v>
                </c:pt>
                <c:pt idx="6">
                  <c:v>7</c:v>
                </c:pt>
                <c:pt idx="7">
                  <c:v>#N/A</c:v>
                </c:pt>
                <c:pt idx="8">
                  <c:v>6</c:v>
                </c:pt>
                <c:pt idx="9">
                  <c:v>4</c:v>
                </c:pt>
                <c:pt idx="10">
                  <c:v>#N/A</c:v>
                </c:pt>
                <c:pt idx="11">
                  <c:v>#N/A</c:v>
                </c:pt>
                <c:pt idx="12">
                  <c:v>#N/A</c:v>
                </c:pt>
                <c:pt idx="13">
                  <c:v>7</c:v>
                </c:pt>
                <c:pt idx="14">
                  <c:v>#N/A</c:v>
                </c:pt>
                <c:pt idx="15">
                  <c:v>#N/A</c:v>
                </c:pt>
                <c:pt idx="16">
                  <c:v>#N/A</c:v>
                </c:pt>
                <c:pt idx="17">
                  <c:v>#N/A</c:v>
                </c:pt>
                <c:pt idx="18">
                  <c:v>#N/A</c:v>
                </c:pt>
                <c:pt idx="19">
                  <c:v>6</c:v>
                </c:pt>
                <c:pt idx="20">
                  <c:v>#N/A</c:v>
                </c:pt>
                <c:pt idx="21">
                  <c:v>8</c:v>
                </c:pt>
                <c:pt idx="22">
                  <c:v>#N/A</c:v>
                </c:pt>
                <c:pt idx="23">
                  <c:v>#N/A</c:v>
                </c:pt>
                <c:pt idx="24">
                  <c:v>7</c:v>
                </c:pt>
                <c:pt idx="25">
                  <c:v>5</c:v>
                </c:pt>
                <c:pt idx="26">
                  <c:v>#N/A</c:v>
                </c:pt>
                <c:pt idx="27">
                  <c:v>7</c:v>
                </c:pt>
                <c:pt idx="28">
                  <c:v>#N/A</c:v>
                </c:pt>
                <c:pt idx="29">
                  <c:v>8</c:v>
                </c:pt>
                <c:pt idx="30">
                  <c:v>#N/A</c:v>
                </c:pt>
                <c:pt idx="31">
                  <c:v>#N/A</c:v>
                </c:pt>
                <c:pt idx="32">
                  <c:v>#N/A</c:v>
                </c:pt>
                <c:pt idx="33">
                  <c:v>#N/A</c:v>
                </c:pt>
                <c:pt idx="34">
                  <c:v>#N/A</c:v>
                </c:pt>
                <c:pt idx="35">
                  <c:v>#N/A</c:v>
                </c:pt>
                <c:pt idx="36">
                  <c:v>#N/A</c:v>
                </c:pt>
                <c:pt idx="37">
                  <c:v>#N/A</c:v>
                </c:pt>
                <c:pt idx="38">
                  <c:v>#N/A</c:v>
                </c:pt>
                <c:pt idx="39">
                  <c:v>#N/A</c:v>
                </c:pt>
                <c:pt idx="40">
                  <c:v>8</c:v>
                </c:pt>
                <c:pt idx="41">
                  <c:v>#N/A</c:v>
                </c:pt>
                <c:pt idx="42">
                  <c:v>#N/A</c:v>
                </c:pt>
                <c:pt idx="43">
                  <c:v>#N/A</c:v>
                </c:pt>
                <c:pt idx="44">
                  <c:v>#N/A</c:v>
                </c:pt>
                <c:pt idx="45">
                  <c:v>#N/A</c:v>
                </c:pt>
                <c:pt idx="46">
                  <c:v>#N/A</c:v>
                </c:pt>
                <c:pt idx="47">
                  <c:v>#N/A</c:v>
                </c:pt>
                <c:pt idx="48">
                  <c:v>#N/A</c:v>
                </c:pt>
                <c:pt idx="49">
                  <c:v>4</c:v>
                </c:pt>
              </c:numCache>
            </c:numRef>
          </c:xVal>
          <c:yVal>
            <c:numRef>
              <c:f>'2x2 Grid Output'!$I$18:$I$67</c:f>
              <c:numCache>
                <c:formatCode>General</c:formatCode>
                <c:ptCount val="50"/>
                <c:pt idx="0">
                  <c:v>#N/A</c:v>
                </c:pt>
                <c:pt idx="1">
                  <c:v>#N/A</c:v>
                </c:pt>
                <c:pt idx="2">
                  <c:v>#N/A</c:v>
                </c:pt>
                <c:pt idx="3">
                  <c:v>#N/A</c:v>
                </c:pt>
                <c:pt idx="4">
                  <c:v>4</c:v>
                </c:pt>
                <c:pt idx="5">
                  <c:v>#N/A</c:v>
                </c:pt>
                <c:pt idx="6">
                  <c:v>4</c:v>
                </c:pt>
                <c:pt idx="7">
                  <c:v>#N/A</c:v>
                </c:pt>
                <c:pt idx="8">
                  <c:v>4</c:v>
                </c:pt>
                <c:pt idx="9">
                  <c:v>3</c:v>
                </c:pt>
                <c:pt idx="10">
                  <c:v>#N/A</c:v>
                </c:pt>
                <c:pt idx="11">
                  <c:v>#N/A</c:v>
                </c:pt>
                <c:pt idx="12">
                  <c:v>#N/A</c:v>
                </c:pt>
                <c:pt idx="13">
                  <c:v>6</c:v>
                </c:pt>
                <c:pt idx="14">
                  <c:v>#N/A</c:v>
                </c:pt>
                <c:pt idx="15">
                  <c:v>#N/A</c:v>
                </c:pt>
                <c:pt idx="16">
                  <c:v>#N/A</c:v>
                </c:pt>
                <c:pt idx="17">
                  <c:v>#N/A</c:v>
                </c:pt>
                <c:pt idx="18">
                  <c:v>#N/A</c:v>
                </c:pt>
                <c:pt idx="19">
                  <c:v>4</c:v>
                </c:pt>
                <c:pt idx="20">
                  <c:v>#N/A</c:v>
                </c:pt>
                <c:pt idx="21">
                  <c:v>3</c:v>
                </c:pt>
                <c:pt idx="22">
                  <c:v>#N/A</c:v>
                </c:pt>
                <c:pt idx="23">
                  <c:v>#N/A</c:v>
                </c:pt>
                <c:pt idx="24">
                  <c:v>5</c:v>
                </c:pt>
                <c:pt idx="25">
                  <c:v>3</c:v>
                </c:pt>
                <c:pt idx="26">
                  <c:v>#N/A</c:v>
                </c:pt>
                <c:pt idx="27">
                  <c:v>6</c:v>
                </c:pt>
                <c:pt idx="28">
                  <c:v>#N/A</c:v>
                </c:pt>
                <c:pt idx="29">
                  <c:v>3</c:v>
                </c:pt>
                <c:pt idx="30">
                  <c:v>#N/A</c:v>
                </c:pt>
                <c:pt idx="31">
                  <c:v>#N/A</c:v>
                </c:pt>
                <c:pt idx="32">
                  <c:v>#N/A</c:v>
                </c:pt>
                <c:pt idx="33">
                  <c:v>#N/A</c:v>
                </c:pt>
                <c:pt idx="34">
                  <c:v>#N/A</c:v>
                </c:pt>
                <c:pt idx="35">
                  <c:v>#N/A</c:v>
                </c:pt>
                <c:pt idx="36">
                  <c:v>#N/A</c:v>
                </c:pt>
                <c:pt idx="37">
                  <c:v>#N/A</c:v>
                </c:pt>
                <c:pt idx="38">
                  <c:v>#N/A</c:v>
                </c:pt>
                <c:pt idx="39">
                  <c:v>#N/A</c:v>
                </c:pt>
                <c:pt idx="40">
                  <c:v>6</c:v>
                </c:pt>
                <c:pt idx="41">
                  <c:v>#N/A</c:v>
                </c:pt>
                <c:pt idx="42">
                  <c:v>#N/A</c:v>
                </c:pt>
                <c:pt idx="43">
                  <c:v>#N/A</c:v>
                </c:pt>
                <c:pt idx="44">
                  <c:v>#N/A</c:v>
                </c:pt>
                <c:pt idx="45">
                  <c:v>#N/A</c:v>
                </c:pt>
                <c:pt idx="46">
                  <c:v>#N/A</c:v>
                </c:pt>
                <c:pt idx="47">
                  <c:v>#N/A</c:v>
                </c:pt>
                <c:pt idx="48">
                  <c:v>#N/A</c:v>
                </c:pt>
                <c:pt idx="49">
                  <c:v>4</c:v>
                </c:pt>
              </c:numCache>
            </c:numRef>
          </c:yVal>
          <c:smooth val="0"/>
          <c:extLst>
            <c:ext xmlns:c15="http://schemas.microsoft.com/office/drawing/2012/chart" uri="{02D57815-91ED-43cb-92C2-25804820EDAC}">
              <c15:datalabelsRange>
                <c15:f>'2x2 Grid Output'!$B$18:$B$67</c15:f>
                <c15:dlblRangeCach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15:dlblRangeCache>
              </c15:datalabelsRange>
            </c:ext>
            <c:ext xmlns:c16="http://schemas.microsoft.com/office/drawing/2014/chart" uri="{C3380CC4-5D6E-409C-BE32-E72D297353CC}">
              <c16:uniqueId val="{00000032-7BA2-43F8-9BE7-27BA0B8B4A78}"/>
            </c:ext>
          </c:extLst>
        </c:ser>
        <c:ser>
          <c:idx val="1"/>
          <c:order val="1"/>
          <c:tx>
            <c:v>BOTTOM RIGHT</c:v>
          </c:tx>
          <c:spPr>
            <a:ln w="25400" cap="rnd">
              <a:noFill/>
              <a:round/>
            </a:ln>
            <a:effectLst/>
          </c:spPr>
          <c:marker>
            <c:symbol val="circle"/>
            <c:size val="5"/>
            <c:spPr>
              <a:solidFill>
                <a:schemeClr val="accent4">
                  <a:lumMod val="75000"/>
                </a:schemeClr>
              </a:solidFill>
              <a:ln w="9525">
                <a:noFill/>
              </a:ln>
              <a:effectLst/>
            </c:spPr>
          </c:marker>
          <c:dLbls>
            <c:dLbl>
              <c:idx val="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7BA2-43F8-9BE7-27BA0B8B4A78}"/>
                </c:ext>
              </c:extLst>
            </c:dLbl>
            <c:dLbl>
              <c:idx val="1"/>
              <c:tx>
                <c:rich>
                  <a:bodyPr/>
                  <a:lstStyle/>
                  <a:p>
                    <a:fld id="{7D3089B4-9EA3-42C4-B871-F1C985B3AA7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7BA2-43F8-9BE7-27BA0B8B4A78}"/>
                </c:ext>
              </c:extLst>
            </c:dLbl>
            <c:dLbl>
              <c:idx val="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7BA2-43F8-9BE7-27BA0B8B4A78}"/>
                </c:ext>
              </c:extLst>
            </c:dLbl>
            <c:dLbl>
              <c:idx val="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7BA2-43F8-9BE7-27BA0B8B4A78}"/>
                </c:ext>
              </c:extLst>
            </c:dLbl>
            <c:dLbl>
              <c:idx val="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7BA2-43F8-9BE7-27BA0B8B4A78}"/>
                </c:ext>
              </c:extLst>
            </c:dLbl>
            <c:dLbl>
              <c:idx val="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7BA2-43F8-9BE7-27BA0B8B4A78}"/>
                </c:ext>
              </c:extLst>
            </c:dLbl>
            <c:dLbl>
              <c:idx val="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7BA2-43F8-9BE7-27BA0B8B4A78}"/>
                </c:ext>
              </c:extLst>
            </c:dLbl>
            <c:dLbl>
              <c:idx val="7"/>
              <c:tx>
                <c:rich>
                  <a:bodyPr/>
                  <a:lstStyle/>
                  <a:p>
                    <a:fld id="{B950FFC7-9E89-41F1-A457-8CDD336D084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7BA2-43F8-9BE7-27BA0B8B4A78}"/>
                </c:ext>
              </c:extLst>
            </c:dLbl>
            <c:dLbl>
              <c:idx val="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7BA2-43F8-9BE7-27BA0B8B4A78}"/>
                </c:ext>
              </c:extLst>
            </c:dLbl>
            <c:dLbl>
              <c:idx val="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7BA2-43F8-9BE7-27BA0B8B4A78}"/>
                </c:ext>
              </c:extLst>
            </c:dLbl>
            <c:dLbl>
              <c:idx val="1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D-7BA2-43F8-9BE7-27BA0B8B4A78}"/>
                </c:ext>
              </c:extLst>
            </c:dLbl>
            <c:dLbl>
              <c:idx val="1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E-7BA2-43F8-9BE7-27BA0B8B4A78}"/>
                </c:ext>
              </c:extLst>
            </c:dLbl>
            <c:dLbl>
              <c:idx val="1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7BA2-43F8-9BE7-27BA0B8B4A78}"/>
                </c:ext>
              </c:extLst>
            </c:dLbl>
            <c:dLbl>
              <c:idx val="1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7BA2-43F8-9BE7-27BA0B8B4A78}"/>
                </c:ext>
              </c:extLst>
            </c:dLbl>
            <c:dLbl>
              <c:idx val="1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7BA2-43F8-9BE7-27BA0B8B4A78}"/>
                </c:ext>
              </c:extLst>
            </c:dLbl>
            <c:dLbl>
              <c:idx val="15"/>
              <c:tx>
                <c:rich>
                  <a:bodyPr/>
                  <a:lstStyle/>
                  <a:p>
                    <a:fld id="{8AA55C6F-F96B-4D95-9CA5-A3ED25218C0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7BA2-43F8-9BE7-27BA0B8B4A78}"/>
                </c:ext>
              </c:extLst>
            </c:dLbl>
            <c:dLbl>
              <c:idx val="1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7BA2-43F8-9BE7-27BA0B8B4A78}"/>
                </c:ext>
              </c:extLst>
            </c:dLbl>
            <c:dLbl>
              <c:idx val="1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7BA2-43F8-9BE7-27BA0B8B4A78}"/>
                </c:ext>
              </c:extLst>
            </c:dLbl>
            <c:dLbl>
              <c:idx val="18"/>
              <c:tx>
                <c:rich>
                  <a:bodyPr/>
                  <a:lstStyle/>
                  <a:p>
                    <a:fld id="{A783C9EE-FF40-4549-BB46-75E658CC558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7BA2-43F8-9BE7-27BA0B8B4A78}"/>
                </c:ext>
              </c:extLst>
            </c:dLbl>
            <c:dLbl>
              <c:idx val="1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6-7BA2-43F8-9BE7-27BA0B8B4A78}"/>
                </c:ext>
              </c:extLst>
            </c:dLbl>
            <c:dLbl>
              <c:idx val="20"/>
              <c:tx>
                <c:rich>
                  <a:bodyPr/>
                  <a:lstStyle/>
                  <a:p>
                    <a:fld id="{95762DD3-02B1-40BC-A49F-3ADA2B73D98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7BA2-43F8-9BE7-27BA0B8B4A78}"/>
                </c:ext>
              </c:extLst>
            </c:dLbl>
            <c:dLbl>
              <c:idx val="2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7BA2-43F8-9BE7-27BA0B8B4A78}"/>
                </c:ext>
              </c:extLst>
            </c:dLbl>
            <c:dLbl>
              <c:idx val="22"/>
              <c:tx>
                <c:rich>
                  <a:bodyPr/>
                  <a:lstStyle/>
                  <a:p>
                    <a:fld id="{55B29136-6052-4CF0-8AB4-0745FE46C51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7BA2-43F8-9BE7-27BA0B8B4A78}"/>
                </c:ext>
              </c:extLst>
            </c:dLbl>
            <c:dLbl>
              <c:idx val="23"/>
              <c:tx>
                <c:rich>
                  <a:bodyPr/>
                  <a:lstStyle/>
                  <a:p>
                    <a:fld id="{32B541DC-AA1B-4E0F-83F7-513C4705004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7BA2-43F8-9BE7-27BA0B8B4A78}"/>
                </c:ext>
              </c:extLst>
            </c:dLbl>
            <c:dLbl>
              <c:idx val="2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7BA2-43F8-9BE7-27BA0B8B4A78}"/>
                </c:ext>
              </c:extLst>
            </c:dLbl>
            <c:dLbl>
              <c:idx val="2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7BA2-43F8-9BE7-27BA0B8B4A78}"/>
                </c:ext>
              </c:extLst>
            </c:dLbl>
            <c:dLbl>
              <c:idx val="26"/>
              <c:tx>
                <c:rich>
                  <a:bodyPr/>
                  <a:lstStyle/>
                  <a:p>
                    <a:fld id="{3E212DA7-68B2-4BCD-ADAA-1CE6DEC1C2C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7BA2-43F8-9BE7-27BA0B8B4A78}"/>
                </c:ext>
              </c:extLst>
            </c:dLbl>
            <c:dLbl>
              <c:idx val="2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7BA2-43F8-9BE7-27BA0B8B4A78}"/>
                </c:ext>
              </c:extLst>
            </c:dLbl>
            <c:dLbl>
              <c:idx val="28"/>
              <c:tx>
                <c:rich>
                  <a:bodyPr/>
                  <a:lstStyle/>
                  <a:p>
                    <a:fld id="{BFE0CE75-32B8-4739-8EAB-181DCDF5CC6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7BA2-43F8-9BE7-27BA0B8B4A78}"/>
                </c:ext>
              </c:extLst>
            </c:dLbl>
            <c:dLbl>
              <c:idx val="2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7BA2-43F8-9BE7-27BA0B8B4A78}"/>
                </c:ext>
              </c:extLst>
            </c:dLbl>
            <c:dLbl>
              <c:idx val="3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7BA2-43F8-9BE7-27BA0B8B4A78}"/>
                </c:ext>
              </c:extLst>
            </c:dLbl>
            <c:dLbl>
              <c:idx val="31"/>
              <c:tx>
                <c:rich>
                  <a:bodyPr/>
                  <a:lstStyle/>
                  <a:p>
                    <a:fld id="{DDA85659-8A9D-4E88-A850-FEC05A27561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2-7BA2-43F8-9BE7-27BA0B8B4A78}"/>
                </c:ext>
              </c:extLst>
            </c:dLbl>
            <c:dLbl>
              <c:idx val="3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3-7BA2-43F8-9BE7-27BA0B8B4A78}"/>
                </c:ext>
              </c:extLst>
            </c:dLbl>
            <c:dLbl>
              <c:idx val="3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7BA2-43F8-9BE7-27BA0B8B4A78}"/>
                </c:ext>
              </c:extLst>
            </c:dLbl>
            <c:dLbl>
              <c:idx val="34"/>
              <c:tx>
                <c:rich>
                  <a:bodyPr/>
                  <a:lstStyle/>
                  <a:p>
                    <a:fld id="{7E4E0C5E-541E-4BB6-8940-B79A22D2EAE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5-7BA2-43F8-9BE7-27BA0B8B4A78}"/>
                </c:ext>
              </c:extLst>
            </c:dLbl>
            <c:dLbl>
              <c:idx val="3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7BA2-43F8-9BE7-27BA0B8B4A78}"/>
                </c:ext>
              </c:extLst>
            </c:dLbl>
            <c:dLbl>
              <c:idx val="3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7BA2-43F8-9BE7-27BA0B8B4A78}"/>
                </c:ext>
              </c:extLst>
            </c:dLbl>
            <c:dLbl>
              <c:idx val="37"/>
              <c:tx>
                <c:rich>
                  <a:bodyPr/>
                  <a:lstStyle/>
                  <a:p>
                    <a:fld id="{EF9D6373-9BA5-4948-924A-42E8878366E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8-7BA2-43F8-9BE7-27BA0B8B4A78}"/>
                </c:ext>
              </c:extLst>
            </c:dLbl>
            <c:dLbl>
              <c:idx val="38"/>
              <c:tx>
                <c:rich>
                  <a:bodyPr/>
                  <a:lstStyle/>
                  <a:p>
                    <a:fld id="{4BC1C522-B4CF-412F-8141-FD38C13443D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7BA2-43F8-9BE7-27BA0B8B4A78}"/>
                </c:ext>
              </c:extLst>
            </c:dLbl>
            <c:dLbl>
              <c:idx val="39"/>
              <c:tx>
                <c:rich>
                  <a:bodyPr/>
                  <a:lstStyle/>
                  <a:p>
                    <a:fld id="{B6AE4999-80D7-450C-BC3D-C290AD1064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7BA2-43F8-9BE7-27BA0B8B4A78}"/>
                </c:ext>
              </c:extLst>
            </c:dLbl>
            <c:dLbl>
              <c:idx val="4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B-7BA2-43F8-9BE7-27BA0B8B4A78}"/>
                </c:ext>
              </c:extLst>
            </c:dLbl>
            <c:dLbl>
              <c:idx val="4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C-7BA2-43F8-9BE7-27BA0B8B4A78}"/>
                </c:ext>
              </c:extLst>
            </c:dLbl>
            <c:dLbl>
              <c:idx val="4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D-7BA2-43F8-9BE7-27BA0B8B4A78}"/>
                </c:ext>
              </c:extLst>
            </c:dLbl>
            <c:dLbl>
              <c:idx val="4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E-7BA2-43F8-9BE7-27BA0B8B4A78}"/>
                </c:ext>
              </c:extLst>
            </c:dLbl>
            <c:dLbl>
              <c:idx val="44"/>
              <c:tx>
                <c:rich>
                  <a:bodyPr/>
                  <a:lstStyle/>
                  <a:p>
                    <a:fld id="{85D34CC2-F454-4813-B9C2-EB46B51BC51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7BA2-43F8-9BE7-27BA0B8B4A78}"/>
                </c:ext>
              </c:extLst>
            </c:dLbl>
            <c:dLbl>
              <c:idx val="45"/>
              <c:tx>
                <c:rich>
                  <a:bodyPr/>
                  <a:lstStyle/>
                  <a:p>
                    <a:fld id="{5BBADB83-85FB-46BA-9F40-0CEFDDDD206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7BA2-43F8-9BE7-27BA0B8B4A78}"/>
                </c:ext>
              </c:extLst>
            </c:dLbl>
            <c:dLbl>
              <c:idx val="46"/>
              <c:tx>
                <c:rich>
                  <a:bodyPr/>
                  <a:lstStyle/>
                  <a:p>
                    <a:fld id="{F772D254-F5C6-4D27-ADE8-52C8A7B96F3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7BA2-43F8-9BE7-27BA0B8B4A78}"/>
                </c:ext>
              </c:extLst>
            </c:dLbl>
            <c:dLbl>
              <c:idx val="4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2-7BA2-43F8-9BE7-27BA0B8B4A78}"/>
                </c:ext>
              </c:extLst>
            </c:dLbl>
            <c:dLbl>
              <c:idx val="48"/>
              <c:tx>
                <c:rich>
                  <a:bodyPr/>
                  <a:lstStyle/>
                  <a:p>
                    <a:fld id="{1706E978-9271-4775-B5C2-B5ECC99E4C0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7BA2-43F8-9BE7-27BA0B8B4A78}"/>
                </c:ext>
              </c:extLst>
            </c:dLbl>
            <c:dLbl>
              <c:idx val="4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4-7BA2-43F8-9BE7-27BA0B8B4A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'2x2 Grid Output'!$K$18:$K$67</c:f>
              <c:numCache>
                <c:formatCode>General</c:formatCode>
                <c:ptCount val="50"/>
                <c:pt idx="0">
                  <c:v>#N/A</c:v>
                </c:pt>
                <c:pt idx="1">
                  <c:v>5</c:v>
                </c:pt>
                <c:pt idx="2">
                  <c:v>#N/A</c:v>
                </c:pt>
                <c:pt idx="3">
                  <c:v>#N/A</c:v>
                </c:pt>
                <c:pt idx="4">
                  <c:v>#N/A</c:v>
                </c:pt>
                <c:pt idx="5">
                  <c:v>#N/A</c:v>
                </c:pt>
                <c:pt idx="6">
                  <c:v>#N/A</c:v>
                </c:pt>
                <c:pt idx="7">
                  <c:v>8</c:v>
                </c:pt>
                <c:pt idx="8">
                  <c:v>#N/A</c:v>
                </c:pt>
                <c:pt idx="9">
                  <c:v>#N/A</c:v>
                </c:pt>
                <c:pt idx="10">
                  <c:v>#N/A</c:v>
                </c:pt>
                <c:pt idx="11">
                  <c:v>#N/A</c:v>
                </c:pt>
                <c:pt idx="12">
                  <c:v>#N/A</c:v>
                </c:pt>
                <c:pt idx="13">
                  <c:v>#N/A</c:v>
                </c:pt>
                <c:pt idx="14">
                  <c:v>#N/A</c:v>
                </c:pt>
                <c:pt idx="15">
                  <c:v>5</c:v>
                </c:pt>
                <c:pt idx="16">
                  <c:v>#N/A</c:v>
                </c:pt>
                <c:pt idx="17">
                  <c:v>#N/A</c:v>
                </c:pt>
                <c:pt idx="18">
                  <c:v>8</c:v>
                </c:pt>
                <c:pt idx="19">
                  <c:v>#N/A</c:v>
                </c:pt>
                <c:pt idx="20">
                  <c:v>7</c:v>
                </c:pt>
                <c:pt idx="21">
                  <c:v>#N/A</c:v>
                </c:pt>
                <c:pt idx="22">
                  <c:v>6</c:v>
                </c:pt>
                <c:pt idx="23">
                  <c:v>7</c:v>
                </c:pt>
                <c:pt idx="24">
                  <c:v>#N/A</c:v>
                </c:pt>
                <c:pt idx="25">
                  <c:v>#N/A</c:v>
                </c:pt>
                <c:pt idx="26">
                  <c:v>5</c:v>
                </c:pt>
                <c:pt idx="27">
                  <c:v>#N/A</c:v>
                </c:pt>
                <c:pt idx="28">
                  <c:v>6</c:v>
                </c:pt>
                <c:pt idx="29">
                  <c:v>#N/A</c:v>
                </c:pt>
                <c:pt idx="30">
                  <c:v>#N/A</c:v>
                </c:pt>
                <c:pt idx="31">
                  <c:v>6</c:v>
                </c:pt>
                <c:pt idx="32">
                  <c:v>#N/A</c:v>
                </c:pt>
                <c:pt idx="33">
                  <c:v>#N/A</c:v>
                </c:pt>
                <c:pt idx="34">
                  <c:v>7</c:v>
                </c:pt>
                <c:pt idx="35">
                  <c:v>#N/A</c:v>
                </c:pt>
                <c:pt idx="36">
                  <c:v>#N/A</c:v>
                </c:pt>
                <c:pt idx="37">
                  <c:v>6</c:v>
                </c:pt>
                <c:pt idx="38">
                  <c:v>8</c:v>
                </c:pt>
                <c:pt idx="39">
                  <c:v>6</c:v>
                </c:pt>
                <c:pt idx="40">
                  <c:v>#N/A</c:v>
                </c:pt>
                <c:pt idx="41">
                  <c:v>#N/A</c:v>
                </c:pt>
                <c:pt idx="42">
                  <c:v>#N/A</c:v>
                </c:pt>
                <c:pt idx="43">
                  <c:v>#N/A</c:v>
                </c:pt>
                <c:pt idx="44">
                  <c:v>6</c:v>
                </c:pt>
                <c:pt idx="45">
                  <c:v>7</c:v>
                </c:pt>
                <c:pt idx="46">
                  <c:v>7</c:v>
                </c:pt>
                <c:pt idx="47">
                  <c:v>#N/A</c:v>
                </c:pt>
                <c:pt idx="48">
                  <c:v>8</c:v>
                </c:pt>
                <c:pt idx="49">
                  <c:v>#N/A</c:v>
                </c:pt>
              </c:numCache>
            </c:numRef>
          </c:xVal>
          <c:yVal>
            <c:numRef>
              <c:f>'2x2 Grid Output'!$L$18:$L$67</c:f>
              <c:numCache>
                <c:formatCode>General</c:formatCode>
                <c:ptCount val="50"/>
                <c:pt idx="0">
                  <c:v>#N/A</c:v>
                </c:pt>
                <c:pt idx="1">
                  <c:v>0</c:v>
                </c:pt>
                <c:pt idx="2">
                  <c:v>#N/A</c:v>
                </c:pt>
                <c:pt idx="3">
                  <c:v>#N/A</c:v>
                </c:pt>
                <c:pt idx="4">
                  <c:v>#N/A</c:v>
                </c:pt>
                <c:pt idx="5">
                  <c:v>#N/A</c:v>
                </c:pt>
                <c:pt idx="6">
                  <c:v>#N/A</c:v>
                </c:pt>
                <c:pt idx="7">
                  <c:v>1</c:v>
                </c:pt>
                <c:pt idx="8">
                  <c:v>#N/A</c:v>
                </c:pt>
                <c:pt idx="9">
                  <c:v>#N/A</c:v>
                </c:pt>
                <c:pt idx="10">
                  <c:v>#N/A</c:v>
                </c:pt>
                <c:pt idx="11">
                  <c:v>#N/A</c:v>
                </c:pt>
                <c:pt idx="12">
                  <c:v>#N/A</c:v>
                </c:pt>
                <c:pt idx="13">
                  <c:v>#N/A</c:v>
                </c:pt>
                <c:pt idx="14">
                  <c:v>#N/A</c:v>
                </c:pt>
                <c:pt idx="15">
                  <c:v>1</c:v>
                </c:pt>
                <c:pt idx="16">
                  <c:v>#N/A</c:v>
                </c:pt>
                <c:pt idx="17">
                  <c:v>#N/A</c:v>
                </c:pt>
                <c:pt idx="18">
                  <c:v>2</c:v>
                </c:pt>
                <c:pt idx="19">
                  <c:v>#N/A</c:v>
                </c:pt>
                <c:pt idx="20">
                  <c:v>0</c:v>
                </c:pt>
                <c:pt idx="21">
                  <c:v>#N/A</c:v>
                </c:pt>
                <c:pt idx="22">
                  <c:v>1</c:v>
                </c:pt>
                <c:pt idx="23">
                  <c:v>1</c:v>
                </c:pt>
                <c:pt idx="24">
                  <c:v>#N/A</c:v>
                </c:pt>
                <c:pt idx="25">
                  <c:v>#N/A</c:v>
                </c:pt>
                <c:pt idx="26">
                  <c:v>1</c:v>
                </c:pt>
                <c:pt idx="27">
                  <c:v>#N/A</c:v>
                </c:pt>
                <c:pt idx="28">
                  <c:v>1</c:v>
                </c:pt>
                <c:pt idx="29">
                  <c:v>#N/A</c:v>
                </c:pt>
                <c:pt idx="30">
                  <c:v>#N/A</c:v>
                </c:pt>
                <c:pt idx="31">
                  <c:v>1</c:v>
                </c:pt>
                <c:pt idx="32">
                  <c:v>#N/A</c:v>
                </c:pt>
                <c:pt idx="33">
                  <c:v>#N/A</c:v>
                </c:pt>
                <c:pt idx="34">
                  <c:v>1</c:v>
                </c:pt>
                <c:pt idx="35">
                  <c:v>#N/A</c:v>
                </c:pt>
                <c:pt idx="36">
                  <c:v>#N/A</c:v>
                </c:pt>
                <c:pt idx="37">
                  <c:v>1</c:v>
                </c:pt>
                <c:pt idx="38">
                  <c:v>1</c:v>
                </c:pt>
                <c:pt idx="39">
                  <c:v>2</c:v>
                </c:pt>
                <c:pt idx="40">
                  <c:v>#N/A</c:v>
                </c:pt>
                <c:pt idx="41">
                  <c:v>#N/A</c:v>
                </c:pt>
                <c:pt idx="42">
                  <c:v>#N/A</c:v>
                </c:pt>
                <c:pt idx="43">
                  <c:v>#N/A</c:v>
                </c:pt>
                <c:pt idx="44">
                  <c:v>0</c:v>
                </c:pt>
                <c:pt idx="45">
                  <c:v>0</c:v>
                </c:pt>
                <c:pt idx="46">
                  <c:v>1</c:v>
                </c:pt>
                <c:pt idx="47">
                  <c:v>#N/A</c:v>
                </c:pt>
                <c:pt idx="48">
                  <c:v>2</c:v>
                </c:pt>
                <c:pt idx="49">
                  <c:v>#N/A</c:v>
                </c:pt>
              </c:numCache>
            </c:numRef>
          </c:yVal>
          <c:smooth val="0"/>
          <c:extLst>
            <c:ext xmlns:c15="http://schemas.microsoft.com/office/drawing/2012/chart" uri="{02D57815-91ED-43cb-92C2-25804820EDAC}">
              <c15:datalabelsRange>
                <c15:f>'2x2 Grid Output'!$B$18:$B$67</c15:f>
                <c15:dlblRangeCach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15:dlblRangeCache>
              </c15:datalabelsRange>
            </c:ext>
            <c:ext xmlns:c16="http://schemas.microsoft.com/office/drawing/2014/chart" uri="{C3380CC4-5D6E-409C-BE32-E72D297353CC}">
              <c16:uniqueId val="{00000065-7BA2-43F8-9BE7-27BA0B8B4A78}"/>
            </c:ext>
          </c:extLst>
        </c:ser>
        <c:ser>
          <c:idx val="2"/>
          <c:order val="2"/>
          <c:tx>
            <c:v>TOP LEFT</c:v>
          </c:tx>
          <c:spPr>
            <a:ln w="25400" cap="rnd">
              <a:noFill/>
              <a:round/>
            </a:ln>
            <a:effectLst/>
          </c:spPr>
          <c:marker>
            <c:symbol val="circle"/>
            <c:size val="5"/>
            <c:spPr>
              <a:solidFill>
                <a:srgbClr val="0070C0"/>
              </a:solidFill>
              <a:ln w="9525">
                <a:noFill/>
              </a:ln>
              <a:effectLst/>
            </c:spPr>
          </c:marker>
          <c:dLbls>
            <c:dLbl>
              <c:idx val="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6-7BA2-43F8-9BE7-27BA0B8B4A78}"/>
                </c:ext>
              </c:extLst>
            </c:dLbl>
            <c:dLbl>
              <c:idx val="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7-7BA2-43F8-9BE7-27BA0B8B4A78}"/>
                </c:ext>
              </c:extLst>
            </c:dLbl>
            <c:dLbl>
              <c:idx val="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8-7BA2-43F8-9BE7-27BA0B8B4A78}"/>
                </c:ext>
              </c:extLst>
            </c:dLbl>
            <c:dLbl>
              <c:idx val="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9-7BA2-43F8-9BE7-27BA0B8B4A78}"/>
                </c:ext>
              </c:extLst>
            </c:dLbl>
            <c:dLbl>
              <c:idx val="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A-7BA2-43F8-9BE7-27BA0B8B4A78}"/>
                </c:ext>
              </c:extLst>
            </c:dLbl>
            <c:dLbl>
              <c:idx val="5"/>
              <c:tx>
                <c:rich>
                  <a:bodyPr/>
                  <a:lstStyle/>
                  <a:p>
                    <a:fld id="{2DED78F8-62AF-44BF-8F22-409A293414E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B-7BA2-43F8-9BE7-27BA0B8B4A78}"/>
                </c:ext>
              </c:extLst>
            </c:dLbl>
            <c:dLbl>
              <c:idx val="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C-7BA2-43F8-9BE7-27BA0B8B4A78}"/>
                </c:ext>
              </c:extLst>
            </c:dLbl>
            <c:dLbl>
              <c:idx val="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D-7BA2-43F8-9BE7-27BA0B8B4A78}"/>
                </c:ext>
              </c:extLst>
            </c:dLbl>
            <c:dLbl>
              <c:idx val="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E-7BA2-43F8-9BE7-27BA0B8B4A78}"/>
                </c:ext>
              </c:extLst>
            </c:dLbl>
            <c:dLbl>
              <c:idx val="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F-7BA2-43F8-9BE7-27BA0B8B4A78}"/>
                </c:ext>
              </c:extLst>
            </c:dLbl>
            <c:dLbl>
              <c:idx val="1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0-7BA2-43F8-9BE7-27BA0B8B4A78}"/>
                </c:ext>
              </c:extLst>
            </c:dLbl>
            <c:dLbl>
              <c:idx val="11"/>
              <c:tx>
                <c:rich>
                  <a:bodyPr/>
                  <a:lstStyle/>
                  <a:p>
                    <a:fld id="{1DE9232F-CCED-4689-8245-AA7EE49F387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7BA2-43F8-9BE7-27BA0B8B4A78}"/>
                </c:ext>
              </c:extLst>
            </c:dLbl>
            <c:dLbl>
              <c:idx val="1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2-7BA2-43F8-9BE7-27BA0B8B4A78}"/>
                </c:ext>
              </c:extLst>
            </c:dLbl>
            <c:dLbl>
              <c:idx val="1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3-7BA2-43F8-9BE7-27BA0B8B4A78}"/>
                </c:ext>
              </c:extLst>
            </c:dLbl>
            <c:dLbl>
              <c:idx val="1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4-7BA2-43F8-9BE7-27BA0B8B4A78}"/>
                </c:ext>
              </c:extLst>
            </c:dLbl>
            <c:dLbl>
              <c:idx val="1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5-7BA2-43F8-9BE7-27BA0B8B4A78}"/>
                </c:ext>
              </c:extLst>
            </c:dLbl>
            <c:dLbl>
              <c:idx val="16"/>
              <c:tx>
                <c:rich>
                  <a:bodyPr/>
                  <a:lstStyle/>
                  <a:p>
                    <a:fld id="{3067438A-00F7-4888-85B9-D7E211E6704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7BA2-43F8-9BE7-27BA0B8B4A78}"/>
                </c:ext>
              </c:extLst>
            </c:dLbl>
            <c:dLbl>
              <c:idx val="1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7-7BA2-43F8-9BE7-27BA0B8B4A78}"/>
                </c:ext>
              </c:extLst>
            </c:dLbl>
            <c:dLbl>
              <c:idx val="1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8-7BA2-43F8-9BE7-27BA0B8B4A78}"/>
                </c:ext>
              </c:extLst>
            </c:dLbl>
            <c:dLbl>
              <c:idx val="1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9-7BA2-43F8-9BE7-27BA0B8B4A78}"/>
                </c:ext>
              </c:extLst>
            </c:dLbl>
            <c:dLbl>
              <c:idx val="2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A-7BA2-43F8-9BE7-27BA0B8B4A78}"/>
                </c:ext>
              </c:extLst>
            </c:dLbl>
            <c:dLbl>
              <c:idx val="2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B-7BA2-43F8-9BE7-27BA0B8B4A78}"/>
                </c:ext>
              </c:extLst>
            </c:dLbl>
            <c:dLbl>
              <c:idx val="2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C-7BA2-43F8-9BE7-27BA0B8B4A78}"/>
                </c:ext>
              </c:extLst>
            </c:dLbl>
            <c:dLbl>
              <c:idx val="2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D-7BA2-43F8-9BE7-27BA0B8B4A78}"/>
                </c:ext>
              </c:extLst>
            </c:dLbl>
            <c:dLbl>
              <c:idx val="2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E-7BA2-43F8-9BE7-27BA0B8B4A78}"/>
                </c:ext>
              </c:extLst>
            </c:dLbl>
            <c:dLbl>
              <c:idx val="2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F-7BA2-43F8-9BE7-27BA0B8B4A78}"/>
                </c:ext>
              </c:extLst>
            </c:dLbl>
            <c:dLbl>
              <c:idx val="2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0-7BA2-43F8-9BE7-27BA0B8B4A78}"/>
                </c:ext>
              </c:extLst>
            </c:dLbl>
            <c:dLbl>
              <c:idx val="2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1-7BA2-43F8-9BE7-27BA0B8B4A78}"/>
                </c:ext>
              </c:extLst>
            </c:dLbl>
            <c:dLbl>
              <c:idx val="2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2-7BA2-43F8-9BE7-27BA0B8B4A78}"/>
                </c:ext>
              </c:extLst>
            </c:dLbl>
            <c:dLbl>
              <c:idx val="2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3-7BA2-43F8-9BE7-27BA0B8B4A78}"/>
                </c:ext>
              </c:extLst>
            </c:dLbl>
            <c:dLbl>
              <c:idx val="30"/>
              <c:tx>
                <c:rich>
                  <a:bodyPr/>
                  <a:lstStyle/>
                  <a:p>
                    <a:fld id="{063AE6F3-9AEE-40F3-AADB-EBAE9BDB38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7BA2-43F8-9BE7-27BA0B8B4A78}"/>
                </c:ext>
              </c:extLst>
            </c:dLbl>
            <c:dLbl>
              <c:idx val="3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5-7BA2-43F8-9BE7-27BA0B8B4A78}"/>
                </c:ext>
              </c:extLst>
            </c:dLbl>
            <c:dLbl>
              <c:idx val="3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6-7BA2-43F8-9BE7-27BA0B8B4A78}"/>
                </c:ext>
              </c:extLst>
            </c:dLbl>
            <c:dLbl>
              <c:idx val="3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7-7BA2-43F8-9BE7-27BA0B8B4A78}"/>
                </c:ext>
              </c:extLst>
            </c:dLbl>
            <c:dLbl>
              <c:idx val="3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8-7BA2-43F8-9BE7-27BA0B8B4A78}"/>
                </c:ext>
              </c:extLst>
            </c:dLbl>
            <c:dLbl>
              <c:idx val="35"/>
              <c:tx>
                <c:rich>
                  <a:bodyPr/>
                  <a:lstStyle/>
                  <a:p>
                    <a:fld id="{0720828F-E29B-49C5-93C8-3223DCB2FE1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7BA2-43F8-9BE7-27BA0B8B4A78}"/>
                </c:ext>
              </c:extLst>
            </c:dLbl>
            <c:dLbl>
              <c:idx val="36"/>
              <c:tx>
                <c:rich>
                  <a:bodyPr/>
                  <a:lstStyle/>
                  <a:p>
                    <a:fld id="{D607FD24-F487-4D34-8283-6C3DC6D6DBE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7BA2-43F8-9BE7-27BA0B8B4A78}"/>
                </c:ext>
              </c:extLst>
            </c:dLbl>
            <c:dLbl>
              <c:idx val="3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B-7BA2-43F8-9BE7-27BA0B8B4A78}"/>
                </c:ext>
              </c:extLst>
            </c:dLbl>
            <c:dLbl>
              <c:idx val="3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C-7BA2-43F8-9BE7-27BA0B8B4A78}"/>
                </c:ext>
              </c:extLst>
            </c:dLbl>
            <c:dLbl>
              <c:idx val="3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D-7BA2-43F8-9BE7-27BA0B8B4A78}"/>
                </c:ext>
              </c:extLst>
            </c:dLbl>
            <c:dLbl>
              <c:idx val="4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E-7BA2-43F8-9BE7-27BA0B8B4A78}"/>
                </c:ext>
              </c:extLst>
            </c:dLbl>
            <c:dLbl>
              <c:idx val="4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8F-7BA2-43F8-9BE7-27BA0B8B4A78}"/>
                </c:ext>
              </c:extLst>
            </c:dLbl>
            <c:dLbl>
              <c:idx val="4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0-7BA2-43F8-9BE7-27BA0B8B4A78}"/>
                </c:ext>
              </c:extLst>
            </c:dLbl>
            <c:dLbl>
              <c:idx val="43"/>
              <c:tx>
                <c:rich>
                  <a:bodyPr/>
                  <a:lstStyle/>
                  <a:p>
                    <a:fld id="{91030F9F-9744-4BDB-A211-6C15A61A42E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1-7BA2-43F8-9BE7-27BA0B8B4A78}"/>
                </c:ext>
              </c:extLst>
            </c:dLbl>
            <c:dLbl>
              <c:idx val="4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2-7BA2-43F8-9BE7-27BA0B8B4A78}"/>
                </c:ext>
              </c:extLst>
            </c:dLbl>
            <c:dLbl>
              <c:idx val="4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3-7BA2-43F8-9BE7-27BA0B8B4A78}"/>
                </c:ext>
              </c:extLst>
            </c:dLbl>
            <c:dLbl>
              <c:idx val="4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4-7BA2-43F8-9BE7-27BA0B8B4A78}"/>
                </c:ext>
              </c:extLst>
            </c:dLbl>
            <c:dLbl>
              <c:idx val="4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5-7BA2-43F8-9BE7-27BA0B8B4A78}"/>
                </c:ext>
              </c:extLst>
            </c:dLbl>
            <c:dLbl>
              <c:idx val="4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6-7BA2-43F8-9BE7-27BA0B8B4A78}"/>
                </c:ext>
              </c:extLst>
            </c:dLbl>
            <c:dLbl>
              <c:idx val="4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7-7BA2-43F8-9BE7-27BA0B8B4A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'2x2 Grid Output'!$N$18:$N$67</c:f>
              <c:numCache>
                <c:formatCode>General</c:formatCode>
                <c:ptCount val="50"/>
                <c:pt idx="0">
                  <c:v>#N/A</c:v>
                </c:pt>
                <c:pt idx="1">
                  <c:v>#N/A</c:v>
                </c:pt>
                <c:pt idx="2">
                  <c:v>#N/A</c:v>
                </c:pt>
                <c:pt idx="3">
                  <c:v>#N/A</c:v>
                </c:pt>
                <c:pt idx="4">
                  <c:v>#N/A</c:v>
                </c:pt>
                <c:pt idx="5">
                  <c:v>2</c:v>
                </c:pt>
                <c:pt idx="6">
                  <c:v>#N/A</c:v>
                </c:pt>
                <c:pt idx="7">
                  <c:v>#N/A</c:v>
                </c:pt>
                <c:pt idx="8">
                  <c:v>#N/A</c:v>
                </c:pt>
                <c:pt idx="9">
                  <c:v>#N/A</c:v>
                </c:pt>
                <c:pt idx="10">
                  <c:v>#N/A</c:v>
                </c:pt>
                <c:pt idx="11">
                  <c:v>2</c:v>
                </c:pt>
                <c:pt idx="12">
                  <c:v>#N/A</c:v>
                </c:pt>
                <c:pt idx="13">
                  <c:v>#N/A</c:v>
                </c:pt>
                <c:pt idx="14">
                  <c:v>#N/A</c:v>
                </c:pt>
                <c:pt idx="15">
                  <c:v>#N/A</c:v>
                </c:pt>
                <c:pt idx="16">
                  <c:v>2</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1</c:v>
                </c:pt>
                <c:pt idx="31">
                  <c:v>#N/A</c:v>
                </c:pt>
                <c:pt idx="32">
                  <c:v>#N/A</c:v>
                </c:pt>
                <c:pt idx="33">
                  <c:v>#N/A</c:v>
                </c:pt>
                <c:pt idx="34">
                  <c:v>#N/A</c:v>
                </c:pt>
                <c:pt idx="35">
                  <c:v>3</c:v>
                </c:pt>
                <c:pt idx="36">
                  <c:v>2</c:v>
                </c:pt>
                <c:pt idx="37">
                  <c:v>#N/A</c:v>
                </c:pt>
                <c:pt idx="38">
                  <c:v>#N/A</c:v>
                </c:pt>
                <c:pt idx="39">
                  <c:v>#N/A</c:v>
                </c:pt>
                <c:pt idx="40">
                  <c:v>#N/A</c:v>
                </c:pt>
                <c:pt idx="41">
                  <c:v>#N/A</c:v>
                </c:pt>
                <c:pt idx="42">
                  <c:v>#N/A</c:v>
                </c:pt>
                <c:pt idx="43">
                  <c:v>2</c:v>
                </c:pt>
                <c:pt idx="44">
                  <c:v>#N/A</c:v>
                </c:pt>
                <c:pt idx="45">
                  <c:v>#N/A</c:v>
                </c:pt>
                <c:pt idx="46">
                  <c:v>#N/A</c:v>
                </c:pt>
                <c:pt idx="47">
                  <c:v>#N/A</c:v>
                </c:pt>
                <c:pt idx="48">
                  <c:v>#N/A</c:v>
                </c:pt>
                <c:pt idx="49">
                  <c:v>#N/A</c:v>
                </c:pt>
              </c:numCache>
            </c:numRef>
          </c:xVal>
          <c:yVal>
            <c:numRef>
              <c:f>'2x2 Grid Output'!$O$18:$O$67</c:f>
              <c:numCache>
                <c:formatCode>General</c:formatCode>
                <c:ptCount val="50"/>
                <c:pt idx="0">
                  <c:v>#N/A</c:v>
                </c:pt>
                <c:pt idx="1">
                  <c:v>#N/A</c:v>
                </c:pt>
                <c:pt idx="2">
                  <c:v>#N/A</c:v>
                </c:pt>
                <c:pt idx="3">
                  <c:v>#N/A</c:v>
                </c:pt>
                <c:pt idx="4">
                  <c:v>#N/A</c:v>
                </c:pt>
                <c:pt idx="5">
                  <c:v>6</c:v>
                </c:pt>
                <c:pt idx="6">
                  <c:v>#N/A</c:v>
                </c:pt>
                <c:pt idx="7">
                  <c:v>#N/A</c:v>
                </c:pt>
                <c:pt idx="8">
                  <c:v>#N/A</c:v>
                </c:pt>
                <c:pt idx="9">
                  <c:v>#N/A</c:v>
                </c:pt>
                <c:pt idx="10">
                  <c:v>#N/A</c:v>
                </c:pt>
                <c:pt idx="11">
                  <c:v>5</c:v>
                </c:pt>
                <c:pt idx="12">
                  <c:v>#N/A</c:v>
                </c:pt>
                <c:pt idx="13">
                  <c:v>#N/A</c:v>
                </c:pt>
                <c:pt idx="14">
                  <c:v>#N/A</c:v>
                </c:pt>
                <c:pt idx="15">
                  <c:v>#N/A</c:v>
                </c:pt>
                <c:pt idx="16">
                  <c:v>4</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6</c:v>
                </c:pt>
                <c:pt idx="31">
                  <c:v>#N/A</c:v>
                </c:pt>
                <c:pt idx="32">
                  <c:v>#N/A</c:v>
                </c:pt>
                <c:pt idx="33">
                  <c:v>#N/A</c:v>
                </c:pt>
                <c:pt idx="34">
                  <c:v>#N/A</c:v>
                </c:pt>
                <c:pt idx="35">
                  <c:v>6</c:v>
                </c:pt>
                <c:pt idx="36">
                  <c:v>4</c:v>
                </c:pt>
                <c:pt idx="37">
                  <c:v>#N/A</c:v>
                </c:pt>
                <c:pt idx="38">
                  <c:v>#N/A</c:v>
                </c:pt>
                <c:pt idx="39">
                  <c:v>#N/A</c:v>
                </c:pt>
                <c:pt idx="40">
                  <c:v>#N/A</c:v>
                </c:pt>
                <c:pt idx="41">
                  <c:v>#N/A</c:v>
                </c:pt>
                <c:pt idx="42">
                  <c:v>#N/A</c:v>
                </c:pt>
                <c:pt idx="43">
                  <c:v>4</c:v>
                </c:pt>
                <c:pt idx="44">
                  <c:v>#N/A</c:v>
                </c:pt>
                <c:pt idx="45">
                  <c:v>#N/A</c:v>
                </c:pt>
                <c:pt idx="46">
                  <c:v>#N/A</c:v>
                </c:pt>
                <c:pt idx="47">
                  <c:v>#N/A</c:v>
                </c:pt>
                <c:pt idx="48">
                  <c:v>#N/A</c:v>
                </c:pt>
                <c:pt idx="49">
                  <c:v>#N/A</c:v>
                </c:pt>
              </c:numCache>
            </c:numRef>
          </c:yVal>
          <c:smooth val="0"/>
          <c:extLst>
            <c:ext xmlns:c15="http://schemas.microsoft.com/office/drawing/2012/chart" uri="{02D57815-91ED-43cb-92C2-25804820EDAC}">
              <c15:datalabelsRange>
                <c15:f>'2x2 Grid Output'!$B$18:$B$67</c15:f>
                <c15:dlblRangeCach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15:dlblRangeCache>
              </c15:datalabelsRange>
            </c:ext>
            <c:ext xmlns:c16="http://schemas.microsoft.com/office/drawing/2014/chart" uri="{C3380CC4-5D6E-409C-BE32-E72D297353CC}">
              <c16:uniqueId val="{00000098-7BA2-43F8-9BE7-27BA0B8B4A78}"/>
            </c:ext>
          </c:extLst>
        </c:ser>
        <c:ser>
          <c:idx val="3"/>
          <c:order val="3"/>
          <c:tx>
            <c:v>BOTTOM LEFT</c:v>
          </c:tx>
          <c:spPr>
            <a:ln w="25400" cap="rnd">
              <a:noFill/>
              <a:round/>
            </a:ln>
            <a:effectLst/>
          </c:spPr>
          <c:marker>
            <c:symbol val="circle"/>
            <c:size val="5"/>
            <c:spPr>
              <a:solidFill>
                <a:srgbClr val="FF0000"/>
              </a:solidFill>
              <a:ln w="9525">
                <a:noFill/>
              </a:ln>
              <a:effectLst/>
            </c:spPr>
          </c:marker>
          <c:dLbls>
            <c:dLbl>
              <c:idx val="0"/>
              <c:tx>
                <c:rich>
                  <a:bodyPr/>
                  <a:lstStyle/>
                  <a:p>
                    <a:fld id="{52CC31F0-5528-4094-9358-F63D57FC56B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9-7BA2-43F8-9BE7-27BA0B8B4A78}"/>
                </c:ext>
              </c:extLst>
            </c:dLbl>
            <c:dLbl>
              <c:idx val="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A-7BA2-43F8-9BE7-27BA0B8B4A78}"/>
                </c:ext>
              </c:extLst>
            </c:dLbl>
            <c:dLbl>
              <c:idx val="2"/>
              <c:tx>
                <c:rich>
                  <a:bodyPr/>
                  <a:lstStyle/>
                  <a:p>
                    <a:fld id="{4BCC00E2-BE24-429A-A441-84BBB0FA9BE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B-7BA2-43F8-9BE7-27BA0B8B4A78}"/>
                </c:ext>
              </c:extLst>
            </c:dLbl>
            <c:dLbl>
              <c:idx val="3"/>
              <c:tx>
                <c:rich>
                  <a:bodyPr/>
                  <a:lstStyle/>
                  <a:p>
                    <a:fld id="{BCC1C9CE-5709-471C-9A91-1692881AE55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C-7BA2-43F8-9BE7-27BA0B8B4A78}"/>
                </c:ext>
              </c:extLst>
            </c:dLbl>
            <c:dLbl>
              <c:idx val="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D-7BA2-43F8-9BE7-27BA0B8B4A78}"/>
                </c:ext>
              </c:extLst>
            </c:dLbl>
            <c:dLbl>
              <c:idx val="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E-7BA2-43F8-9BE7-27BA0B8B4A78}"/>
                </c:ext>
              </c:extLst>
            </c:dLbl>
            <c:dLbl>
              <c:idx val="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9F-7BA2-43F8-9BE7-27BA0B8B4A78}"/>
                </c:ext>
              </c:extLst>
            </c:dLbl>
            <c:dLbl>
              <c:idx val="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0-7BA2-43F8-9BE7-27BA0B8B4A78}"/>
                </c:ext>
              </c:extLst>
            </c:dLbl>
            <c:dLbl>
              <c:idx val="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1-7BA2-43F8-9BE7-27BA0B8B4A78}"/>
                </c:ext>
              </c:extLst>
            </c:dLbl>
            <c:dLbl>
              <c:idx val="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2-7BA2-43F8-9BE7-27BA0B8B4A78}"/>
                </c:ext>
              </c:extLst>
            </c:dLbl>
            <c:dLbl>
              <c:idx val="10"/>
              <c:tx>
                <c:rich>
                  <a:bodyPr/>
                  <a:lstStyle/>
                  <a:p>
                    <a:fld id="{D793D314-B046-4DE1-B5FB-DABB0F601E7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3-7BA2-43F8-9BE7-27BA0B8B4A78}"/>
                </c:ext>
              </c:extLst>
            </c:dLbl>
            <c:dLbl>
              <c:idx val="1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4-7BA2-43F8-9BE7-27BA0B8B4A78}"/>
                </c:ext>
              </c:extLst>
            </c:dLbl>
            <c:dLbl>
              <c:idx val="12"/>
              <c:tx>
                <c:rich>
                  <a:bodyPr/>
                  <a:lstStyle/>
                  <a:p>
                    <a:fld id="{9EA595EF-4F0D-4C82-B276-137B5565A55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5-7BA2-43F8-9BE7-27BA0B8B4A78}"/>
                </c:ext>
              </c:extLst>
            </c:dLbl>
            <c:dLbl>
              <c:idx val="1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6-7BA2-43F8-9BE7-27BA0B8B4A78}"/>
                </c:ext>
              </c:extLst>
            </c:dLbl>
            <c:dLbl>
              <c:idx val="14"/>
              <c:tx>
                <c:rich>
                  <a:bodyPr/>
                  <a:lstStyle/>
                  <a:p>
                    <a:fld id="{987B77E8-6E51-4513-9B6A-35F7662A85F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7-7BA2-43F8-9BE7-27BA0B8B4A78}"/>
                </c:ext>
              </c:extLst>
            </c:dLbl>
            <c:dLbl>
              <c:idx val="1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8-7BA2-43F8-9BE7-27BA0B8B4A78}"/>
                </c:ext>
              </c:extLst>
            </c:dLbl>
            <c:dLbl>
              <c:idx val="1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9-7BA2-43F8-9BE7-27BA0B8B4A78}"/>
                </c:ext>
              </c:extLst>
            </c:dLbl>
            <c:dLbl>
              <c:idx val="17"/>
              <c:tx>
                <c:rich>
                  <a:bodyPr/>
                  <a:lstStyle/>
                  <a:p>
                    <a:fld id="{3356D920-C4ED-4162-A847-6FE43906063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7BA2-43F8-9BE7-27BA0B8B4A78}"/>
                </c:ext>
              </c:extLst>
            </c:dLbl>
            <c:dLbl>
              <c:idx val="1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B-7BA2-43F8-9BE7-27BA0B8B4A78}"/>
                </c:ext>
              </c:extLst>
            </c:dLbl>
            <c:dLbl>
              <c:idx val="1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C-7BA2-43F8-9BE7-27BA0B8B4A78}"/>
                </c:ext>
              </c:extLst>
            </c:dLbl>
            <c:dLbl>
              <c:idx val="2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D-7BA2-43F8-9BE7-27BA0B8B4A78}"/>
                </c:ext>
              </c:extLst>
            </c:dLbl>
            <c:dLbl>
              <c:idx val="2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E-7BA2-43F8-9BE7-27BA0B8B4A78}"/>
                </c:ext>
              </c:extLst>
            </c:dLbl>
            <c:dLbl>
              <c:idx val="2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F-7BA2-43F8-9BE7-27BA0B8B4A78}"/>
                </c:ext>
              </c:extLst>
            </c:dLbl>
            <c:dLbl>
              <c:idx val="2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0-7BA2-43F8-9BE7-27BA0B8B4A78}"/>
                </c:ext>
              </c:extLst>
            </c:dLbl>
            <c:dLbl>
              <c:idx val="2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1-7BA2-43F8-9BE7-27BA0B8B4A78}"/>
                </c:ext>
              </c:extLst>
            </c:dLbl>
            <c:dLbl>
              <c:idx val="2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2-7BA2-43F8-9BE7-27BA0B8B4A78}"/>
                </c:ext>
              </c:extLst>
            </c:dLbl>
            <c:dLbl>
              <c:idx val="2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3-7BA2-43F8-9BE7-27BA0B8B4A78}"/>
                </c:ext>
              </c:extLst>
            </c:dLbl>
            <c:dLbl>
              <c:idx val="2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4-7BA2-43F8-9BE7-27BA0B8B4A78}"/>
                </c:ext>
              </c:extLst>
            </c:dLbl>
            <c:dLbl>
              <c:idx val="2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5-7BA2-43F8-9BE7-27BA0B8B4A78}"/>
                </c:ext>
              </c:extLst>
            </c:dLbl>
            <c:dLbl>
              <c:idx val="2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6-7BA2-43F8-9BE7-27BA0B8B4A78}"/>
                </c:ext>
              </c:extLst>
            </c:dLbl>
            <c:dLbl>
              <c:idx val="3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7-7BA2-43F8-9BE7-27BA0B8B4A78}"/>
                </c:ext>
              </c:extLst>
            </c:dLbl>
            <c:dLbl>
              <c:idx val="3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8-7BA2-43F8-9BE7-27BA0B8B4A78}"/>
                </c:ext>
              </c:extLst>
            </c:dLbl>
            <c:dLbl>
              <c:idx val="32"/>
              <c:tx>
                <c:rich>
                  <a:bodyPr/>
                  <a:lstStyle/>
                  <a:p>
                    <a:fld id="{897B626F-1411-4080-ADE3-F5F9D5B1082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7BA2-43F8-9BE7-27BA0B8B4A78}"/>
                </c:ext>
              </c:extLst>
            </c:dLbl>
            <c:dLbl>
              <c:idx val="33"/>
              <c:tx>
                <c:rich>
                  <a:bodyPr/>
                  <a:lstStyle/>
                  <a:p>
                    <a:fld id="{1DEA9C8A-13B5-44ED-A650-B2B7D043955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7BA2-43F8-9BE7-27BA0B8B4A78}"/>
                </c:ext>
              </c:extLst>
            </c:dLbl>
            <c:dLbl>
              <c:idx val="3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B-7BA2-43F8-9BE7-27BA0B8B4A78}"/>
                </c:ext>
              </c:extLst>
            </c:dLbl>
            <c:dLbl>
              <c:idx val="3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C-7BA2-43F8-9BE7-27BA0B8B4A78}"/>
                </c:ext>
              </c:extLst>
            </c:dLbl>
            <c:dLbl>
              <c:idx val="3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D-7BA2-43F8-9BE7-27BA0B8B4A78}"/>
                </c:ext>
              </c:extLst>
            </c:dLbl>
            <c:dLbl>
              <c:idx val="3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E-7BA2-43F8-9BE7-27BA0B8B4A78}"/>
                </c:ext>
              </c:extLst>
            </c:dLbl>
            <c:dLbl>
              <c:idx val="3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F-7BA2-43F8-9BE7-27BA0B8B4A78}"/>
                </c:ext>
              </c:extLst>
            </c:dLbl>
            <c:dLbl>
              <c:idx val="3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0-7BA2-43F8-9BE7-27BA0B8B4A78}"/>
                </c:ext>
              </c:extLst>
            </c:dLbl>
            <c:dLbl>
              <c:idx val="4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1-7BA2-43F8-9BE7-27BA0B8B4A78}"/>
                </c:ext>
              </c:extLst>
            </c:dLbl>
            <c:dLbl>
              <c:idx val="41"/>
              <c:tx>
                <c:rich>
                  <a:bodyPr/>
                  <a:lstStyle/>
                  <a:p>
                    <a:fld id="{65387955-996F-4502-8FEA-FF89A270EA0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7BA2-43F8-9BE7-27BA0B8B4A78}"/>
                </c:ext>
              </c:extLst>
            </c:dLbl>
            <c:dLbl>
              <c:idx val="42"/>
              <c:tx>
                <c:rich>
                  <a:bodyPr/>
                  <a:lstStyle/>
                  <a:p>
                    <a:fld id="{42293F13-2790-4DA7-ABAD-774A777AD7F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7BA2-43F8-9BE7-27BA0B8B4A78}"/>
                </c:ext>
              </c:extLst>
            </c:dLbl>
            <c:dLbl>
              <c:idx val="4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4-7BA2-43F8-9BE7-27BA0B8B4A78}"/>
                </c:ext>
              </c:extLst>
            </c:dLbl>
            <c:dLbl>
              <c:idx val="4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5-7BA2-43F8-9BE7-27BA0B8B4A78}"/>
                </c:ext>
              </c:extLst>
            </c:dLbl>
            <c:dLbl>
              <c:idx val="4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6-7BA2-43F8-9BE7-27BA0B8B4A78}"/>
                </c:ext>
              </c:extLst>
            </c:dLbl>
            <c:dLbl>
              <c:idx val="4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7-7BA2-43F8-9BE7-27BA0B8B4A78}"/>
                </c:ext>
              </c:extLst>
            </c:dLbl>
            <c:dLbl>
              <c:idx val="47"/>
              <c:tx>
                <c:rich>
                  <a:bodyPr/>
                  <a:lstStyle/>
                  <a:p>
                    <a:fld id="{68CE50FE-D302-474E-AC61-F9D3251277D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7BA2-43F8-9BE7-27BA0B8B4A78}"/>
                </c:ext>
              </c:extLst>
            </c:dLbl>
            <c:dLbl>
              <c:idx val="4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9-7BA2-43F8-9BE7-27BA0B8B4A78}"/>
                </c:ext>
              </c:extLst>
            </c:dLbl>
            <c:dLbl>
              <c:idx val="4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A-7BA2-43F8-9BE7-27BA0B8B4A7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'2x2 Grid Output'!$Q$18:$Q$67</c:f>
              <c:numCache>
                <c:formatCode>General</c:formatCode>
                <c:ptCount val="50"/>
                <c:pt idx="0">
                  <c:v>4</c:v>
                </c:pt>
                <c:pt idx="1">
                  <c:v>#N/A</c:v>
                </c:pt>
                <c:pt idx="2">
                  <c:v>4</c:v>
                </c:pt>
                <c:pt idx="3">
                  <c:v>2</c:v>
                </c:pt>
                <c:pt idx="4">
                  <c:v>#N/A</c:v>
                </c:pt>
                <c:pt idx="5">
                  <c:v>#N/A</c:v>
                </c:pt>
                <c:pt idx="6">
                  <c:v>#N/A</c:v>
                </c:pt>
                <c:pt idx="7">
                  <c:v>#N/A</c:v>
                </c:pt>
                <c:pt idx="8">
                  <c:v>#N/A</c:v>
                </c:pt>
                <c:pt idx="9">
                  <c:v>#N/A</c:v>
                </c:pt>
                <c:pt idx="10">
                  <c:v>1</c:v>
                </c:pt>
                <c:pt idx="11">
                  <c:v>#N/A</c:v>
                </c:pt>
                <c:pt idx="12">
                  <c:v>1</c:v>
                </c:pt>
                <c:pt idx="13">
                  <c:v>#N/A</c:v>
                </c:pt>
                <c:pt idx="14">
                  <c:v>4</c:v>
                </c:pt>
                <c:pt idx="15">
                  <c:v>#N/A</c:v>
                </c:pt>
                <c:pt idx="16">
                  <c:v>#N/A</c:v>
                </c:pt>
                <c:pt idx="17">
                  <c:v>1</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3</c:v>
                </c:pt>
                <c:pt idx="33">
                  <c:v>1</c:v>
                </c:pt>
                <c:pt idx="34">
                  <c:v>#N/A</c:v>
                </c:pt>
                <c:pt idx="35">
                  <c:v>#N/A</c:v>
                </c:pt>
                <c:pt idx="36">
                  <c:v>#N/A</c:v>
                </c:pt>
                <c:pt idx="37">
                  <c:v>#N/A</c:v>
                </c:pt>
                <c:pt idx="38">
                  <c:v>#N/A</c:v>
                </c:pt>
                <c:pt idx="39">
                  <c:v>#N/A</c:v>
                </c:pt>
                <c:pt idx="40">
                  <c:v>#N/A</c:v>
                </c:pt>
                <c:pt idx="41">
                  <c:v>3</c:v>
                </c:pt>
                <c:pt idx="42">
                  <c:v>2</c:v>
                </c:pt>
                <c:pt idx="43">
                  <c:v>#N/A</c:v>
                </c:pt>
                <c:pt idx="44">
                  <c:v>#N/A</c:v>
                </c:pt>
                <c:pt idx="45">
                  <c:v>#N/A</c:v>
                </c:pt>
                <c:pt idx="46">
                  <c:v>#N/A</c:v>
                </c:pt>
                <c:pt idx="47">
                  <c:v>3</c:v>
                </c:pt>
                <c:pt idx="48">
                  <c:v>#N/A</c:v>
                </c:pt>
                <c:pt idx="49">
                  <c:v>#N/A</c:v>
                </c:pt>
              </c:numCache>
            </c:numRef>
          </c:xVal>
          <c:yVal>
            <c:numRef>
              <c:f>'2x2 Grid Output'!$R$18:$R$67</c:f>
              <c:numCache>
                <c:formatCode>General</c:formatCode>
                <c:ptCount val="50"/>
                <c:pt idx="0">
                  <c:v>0</c:v>
                </c:pt>
                <c:pt idx="1">
                  <c:v>#N/A</c:v>
                </c:pt>
                <c:pt idx="2">
                  <c:v>1</c:v>
                </c:pt>
                <c:pt idx="3">
                  <c:v>2</c:v>
                </c:pt>
                <c:pt idx="4">
                  <c:v>#N/A</c:v>
                </c:pt>
                <c:pt idx="5">
                  <c:v>#N/A</c:v>
                </c:pt>
                <c:pt idx="6">
                  <c:v>#N/A</c:v>
                </c:pt>
                <c:pt idx="7">
                  <c:v>#N/A</c:v>
                </c:pt>
                <c:pt idx="8">
                  <c:v>#N/A</c:v>
                </c:pt>
                <c:pt idx="9">
                  <c:v>#N/A</c:v>
                </c:pt>
                <c:pt idx="10">
                  <c:v>1</c:v>
                </c:pt>
                <c:pt idx="11">
                  <c:v>#N/A</c:v>
                </c:pt>
                <c:pt idx="12">
                  <c:v>1</c:v>
                </c:pt>
                <c:pt idx="13">
                  <c:v>#N/A</c:v>
                </c:pt>
                <c:pt idx="14">
                  <c:v>0</c:v>
                </c:pt>
                <c:pt idx="15">
                  <c:v>#N/A</c:v>
                </c:pt>
                <c:pt idx="16">
                  <c:v>#N/A</c:v>
                </c:pt>
                <c:pt idx="17">
                  <c:v>3</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1</c:v>
                </c:pt>
                <c:pt idx="33">
                  <c:v>0</c:v>
                </c:pt>
                <c:pt idx="34">
                  <c:v>#N/A</c:v>
                </c:pt>
                <c:pt idx="35">
                  <c:v>#N/A</c:v>
                </c:pt>
                <c:pt idx="36">
                  <c:v>#N/A</c:v>
                </c:pt>
                <c:pt idx="37">
                  <c:v>#N/A</c:v>
                </c:pt>
                <c:pt idx="38">
                  <c:v>#N/A</c:v>
                </c:pt>
                <c:pt idx="39">
                  <c:v>#N/A</c:v>
                </c:pt>
                <c:pt idx="40">
                  <c:v>#N/A</c:v>
                </c:pt>
                <c:pt idx="41">
                  <c:v>2</c:v>
                </c:pt>
                <c:pt idx="42">
                  <c:v>3</c:v>
                </c:pt>
                <c:pt idx="43">
                  <c:v>#N/A</c:v>
                </c:pt>
                <c:pt idx="44">
                  <c:v>#N/A</c:v>
                </c:pt>
                <c:pt idx="45">
                  <c:v>#N/A</c:v>
                </c:pt>
                <c:pt idx="46">
                  <c:v>#N/A</c:v>
                </c:pt>
                <c:pt idx="47">
                  <c:v>1</c:v>
                </c:pt>
                <c:pt idx="48">
                  <c:v>#N/A</c:v>
                </c:pt>
                <c:pt idx="49">
                  <c:v>#N/A</c:v>
                </c:pt>
              </c:numCache>
            </c:numRef>
          </c:yVal>
          <c:smooth val="0"/>
          <c:extLst>
            <c:ext xmlns:c15="http://schemas.microsoft.com/office/drawing/2012/chart" uri="{02D57815-91ED-43cb-92C2-25804820EDAC}">
              <c15:datalabelsRange>
                <c15:f>'2x2 Grid Output'!$B$18:$B$67</c15:f>
                <c15:dlblRangeCach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15:dlblRangeCache>
              </c15:datalabelsRange>
            </c:ext>
            <c:ext xmlns:c16="http://schemas.microsoft.com/office/drawing/2014/chart" uri="{C3380CC4-5D6E-409C-BE32-E72D297353CC}">
              <c16:uniqueId val="{000000CB-7BA2-43F8-9BE7-27BA0B8B4A78}"/>
            </c:ext>
          </c:extLst>
        </c:ser>
        <c:dLbls>
          <c:showLegendKey val="0"/>
          <c:showVal val="0"/>
          <c:showCatName val="0"/>
          <c:showSerName val="0"/>
          <c:showPercent val="0"/>
          <c:showBubbleSize val="0"/>
        </c:dLbls>
        <c:axId val="389006416"/>
        <c:axId val="389007984"/>
      </c:scatterChart>
      <c:valAx>
        <c:axId val="389006416"/>
        <c:scaling>
          <c:orientation val="minMax"/>
          <c:max val="8"/>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007984"/>
        <c:crosses val="autoZero"/>
        <c:crossBetween val="midCat"/>
      </c:valAx>
      <c:valAx>
        <c:axId val="389007984"/>
        <c:scaling>
          <c:orientation val="minMax"/>
          <c:max val="6"/>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9006416"/>
        <c:crosses val="autoZero"/>
        <c:crossBetween val="midCat"/>
      </c:valAx>
      <c:spPr>
        <a:blipFill>
          <a:blip xmlns:r="http://schemas.openxmlformats.org/officeDocument/2006/relationships" r:embed="rId3">
            <a:alphaModFix amt="99000"/>
          </a:blip>
          <a:stretch>
            <a:fillRect/>
          </a:stretch>
        </a:blipFill>
        <a:ln>
          <a:noFill/>
        </a:ln>
        <a:effectLst/>
      </c:spPr>
    </c:plotArea>
    <c:legend>
      <c:legendPos val="r"/>
      <c:layout>
        <c:manualLayout>
          <c:xMode val="edge"/>
          <c:yMode val="edge"/>
          <c:x val="0.78019472427566428"/>
          <c:y val="0.46962517387913039"/>
          <c:w val="0.20589827610146721"/>
          <c:h val="0.294408310921024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3156</xdr:colOff>
      <xdr:row>0</xdr:row>
      <xdr:rowOff>12694</xdr:rowOff>
    </xdr:from>
    <xdr:to>
      <xdr:col>2</xdr:col>
      <xdr:colOff>4028716</xdr:colOff>
      <xdr:row>0</xdr:row>
      <xdr:rowOff>644617</xdr:rowOff>
    </xdr:to>
    <xdr:pic>
      <xdr:nvPicPr>
        <xdr:cNvPr id="2" name="Picture 1" descr="Excel Heade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07931" y="12694"/>
          <a:ext cx="9324000" cy="634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419100</xdr:colOff>
          <xdr:row>3</xdr:row>
          <xdr:rowOff>292100</xdr:rowOff>
        </xdr:from>
        <xdr:to>
          <xdr:col>5</xdr:col>
          <xdr:colOff>2279650</xdr:colOff>
          <xdr:row>3</xdr:row>
          <xdr:rowOff>958850</xdr:rowOff>
        </xdr:to>
        <xdr:sp macro="" textlink="">
          <xdr:nvSpPr>
            <xdr:cNvPr id="4103" name="Button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333333"/>
                  </a:solidFill>
                  <a:latin typeface="Calibri"/>
                  <a:ea typeface="Calibri"/>
                  <a:cs typeface="Calibri"/>
                </a:rPr>
                <a:t>Insert Row</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xdr:colOff>
      <xdr:row>3</xdr:row>
      <xdr:rowOff>847725</xdr:rowOff>
    </xdr:from>
    <xdr:to>
      <xdr:col>7</xdr:col>
      <xdr:colOff>228600</xdr:colOff>
      <xdr:row>27</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73025</xdr:rowOff>
    </xdr:from>
    <xdr:to>
      <xdr:col>7</xdr:col>
      <xdr:colOff>228599</xdr:colOff>
      <xdr:row>46</xdr:row>
      <xdr:rowOff>92075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38100</xdr:colOff>
      <xdr:row>3</xdr:row>
      <xdr:rowOff>854075</xdr:rowOff>
    </xdr:from>
    <xdr:to>
      <xdr:col>15</xdr:col>
      <xdr:colOff>228599</xdr:colOff>
      <xdr:row>27</xdr:row>
      <xdr:rowOff>142875</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76200</xdr:colOff>
      <xdr:row>20</xdr:row>
      <xdr:rowOff>82550</xdr:rowOff>
    </xdr:from>
    <xdr:to>
      <xdr:col>15</xdr:col>
      <xdr:colOff>266699</xdr:colOff>
      <xdr:row>46</xdr:row>
      <xdr:rowOff>101600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0.13554</cdr:x>
      <cdr:y>0.27187</cdr:y>
    </cdr:from>
    <cdr:to>
      <cdr:x>0.25891</cdr:x>
      <cdr:y>0.4559</cdr:y>
    </cdr:to>
    <cdr:sp macro="" textlink="">
      <cdr:nvSpPr>
        <cdr:cNvPr id="2" name="TextBox 1"/>
        <cdr:cNvSpPr txBox="1"/>
      </cdr:nvSpPr>
      <cdr:spPr>
        <a:xfrm xmlns:a="http://schemas.openxmlformats.org/drawingml/2006/main">
          <a:off x="791395" y="1204143"/>
          <a:ext cx="720336" cy="8150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CA" sz="1100"/>
            <a:t>Low</a:t>
          </a:r>
        </a:p>
      </cdr:txBody>
    </cdr:sp>
  </cdr:relSizeAnchor>
  <cdr:relSizeAnchor xmlns:cdr="http://schemas.openxmlformats.org/drawingml/2006/chartDrawing">
    <cdr:from>
      <cdr:x>0.4124</cdr:x>
      <cdr:y>0.05815</cdr:y>
    </cdr:from>
    <cdr:to>
      <cdr:x>0.59241</cdr:x>
      <cdr:y>0.20977</cdr:y>
    </cdr:to>
    <cdr:sp macro="" textlink="">
      <cdr:nvSpPr>
        <cdr:cNvPr id="3" name="TextBox 1"/>
        <cdr:cNvSpPr txBox="1"/>
      </cdr:nvSpPr>
      <cdr:spPr>
        <a:xfrm xmlns:a="http://schemas.openxmlformats.org/drawingml/2006/main">
          <a:off x="2407934" y="257541"/>
          <a:ext cx="1051046" cy="67154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CA" sz="1100"/>
            <a:t>Medium</a:t>
          </a:r>
        </a:p>
      </cdr:txBody>
    </cdr:sp>
  </cdr:relSizeAnchor>
  <cdr:relSizeAnchor xmlns:cdr="http://schemas.openxmlformats.org/drawingml/2006/chartDrawing">
    <cdr:from>
      <cdr:x>0.7331</cdr:x>
      <cdr:y>0.35199</cdr:y>
    </cdr:from>
    <cdr:to>
      <cdr:x>0.87415</cdr:x>
      <cdr:y>0.46888</cdr:y>
    </cdr:to>
    <cdr:sp macro="" textlink="">
      <cdr:nvSpPr>
        <cdr:cNvPr id="4" name="TextBox 1"/>
        <cdr:cNvSpPr txBox="1"/>
      </cdr:nvSpPr>
      <cdr:spPr>
        <a:xfrm xmlns:a="http://schemas.openxmlformats.org/drawingml/2006/main">
          <a:off x="4280428" y="1558993"/>
          <a:ext cx="823566" cy="5177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CA" sz="1100"/>
            <a:t>High</a:t>
          </a:r>
        </a:p>
      </cdr:txBody>
    </cdr:sp>
  </cdr:relSizeAnchor>
</c:userShapes>
</file>

<file path=xl/drawings/drawing5.xml><?xml version="1.0" encoding="utf-8"?>
<c:userShapes xmlns:c="http://schemas.openxmlformats.org/drawingml/2006/chart">
  <cdr:relSizeAnchor xmlns:cdr="http://schemas.openxmlformats.org/drawingml/2006/chartDrawing">
    <cdr:from>
      <cdr:x>0.13554</cdr:x>
      <cdr:y>0.27187</cdr:y>
    </cdr:from>
    <cdr:to>
      <cdr:x>0.25891</cdr:x>
      <cdr:y>0.4559</cdr:y>
    </cdr:to>
    <cdr:sp macro="" textlink="">
      <cdr:nvSpPr>
        <cdr:cNvPr id="2" name="TextBox 1"/>
        <cdr:cNvSpPr txBox="1"/>
      </cdr:nvSpPr>
      <cdr:spPr>
        <a:xfrm xmlns:a="http://schemas.openxmlformats.org/drawingml/2006/main">
          <a:off x="791395" y="1204143"/>
          <a:ext cx="720336" cy="8150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CA" sz="1100"/>
            <a:t>Low</a:t>
          </a:r>
        </a:p>
      </cdr:txBody>
    </cdr:sp>
  </cdr:relSizeAnchor>
  <cdr:relSizeAnchor xmlns:cdr="http://schemas.openxmlformats.org/drawingml/2006/chartDrawing">
    <cdr:from>
      <cdr:x>0.4124</cdr:x>
      <cdr:y>0.05815</cdr:y>
    </cdr:from>
    <cdr:to>
      <cdr:x>0.59241</cdr:x>
      <cdr:y>0.20977</cdr:y>
    </cdr:to>
    <cdr:sp macro="" textlink="">
      <cdr:nvSpPr>
        <cdr:cNvPr id="3" name="TextBox 1"/>
        <cdr:cNvSpPr txBox="1"/>
      </cdr:nvSpPr>
      <cdr:spPr>
        <a:xfrm xmlns:a="http://schemas.openxmlformats.org/drawingml/2006/main">
          <a:off x="2407934" y="257541"/>
          <a:ext cx="1051046" cy="67154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CA" sz="1100"/>
            <a:t>Medium</a:t>
          </a:r>
        </a:p>
      </cdr:txBody>
    </cdr:sp>
  </cdr:relSizeAnchor>
  <cdr:relSizeAnchor xmlns:cdr="http://schemas.openxmlformats.org/drawingml/2006/chartDrawing">
    <cdr:from>
      <cdr:x>0.7331</cdr:x>
      <cdr:y>0.35199</cdr:y>
    </cdr:from>
    <cdr:to>
      <cdr:x>0.87415</cdr:x>
      <cdr:y>0.46888</cdr:y>
    </cdr:to>
    <cdr:sp macro="" textlink="">
      <cdr:nvSpPr>
        <cdr:cNvPr id="4" name="TextBox 1"/>
        <cdr:cNvSpPr txBox="1"/>
      </cdr:nvSpPr>
      <cdr:spPr>
        <a:xfrm xmlns:a="http://schemas.openxmlformats.org/drawingml/2006/main">
          <a:off x="4280428" y="1558993"/>
          <a:ext cx="823566" cy="5177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CA" sz="1100"/>
            <a:t>High</a:t>
          </a:r>
        </a:p>
      </cdr:txBody>
    </cdr:sp>
  </cdr:relSizeAnchor>
</c:userShapes>
</file>

<file path=xl/drawings/drawing6.xml><?xml version="1.0" encoding="utf-8"?>
<c:userShapes xmlns:c="http://schemas.openxmlformats.org/drawingml/2006/chart">
  <cdr:relSizeAnchor xmlns:cdr="http://schemas.openxmlformats.org/drawingml/2006/chartDrawing">
    <cdr:from>
      <cdr:x>0.13554</cdr:x>
      <cdr:y>0.27187</cdr:y>
    </cdr:from>
    <cdr:to>
      <cdr:x>0.25891</cdr:x>
      <cdr:y>0.4559</cdr:y>
    </cdr:to>
    <cdr:sp macro="" textlink="">
      <cdr:nvSpPr>
        <cdr:cNvPr id="2" name="TextBox 1"/>
        <cdr:cNvSpPr txBox="1"/>
      </cdr:nvSpPr>
      <cdr:spPr>
        <a:xfrm xmlns:a="http://schemas.openxmlformats.org/drawingml/2006/main">
          <a:off x="791395" y="1204143"/>
          <a:ext cx="720336" cy="8150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CA" sz="1100"/>
            <a:t>Low</a:t>
          </a:r>
        </a:p>
      </cdr:txBody>
    </cdr:sp>
  </cdr:relSizeAnchor>
  <cdr:relSizeAnchor xmlns:cdr="http://schemas.openxmlformats.org/drawingml/2006/chartDrawing">
    <cdr:from>
      <cdr:x>0.4124</cdr:x>
      <cdr:y>0.05815</cdr:y>
    </cdr:from>
    <cdr:to>
      <cdr:x>0.59241</cdr:x>
      <cdr:y>0.20977</cdr:y>
    </cdr:to>
    <cdr:sp macro="" textlink="">
      <cdr:nvSpPr>
        <cdr:cNvPr id="3" name="TextBox 1"/>
        <cdr:cNvSpPr txBox="1"/>
      </cdr:nvSpPr>
      <cdr:spPr>
        <a:xfrm xmlns:a="http://schemas.openxmlformats.org/drawingml/2006/main">
          <a:off x="2407934" y="257541"/>
          <a:ext cx="1051046" cy="67154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CA" sz="1100"/>
            <a:t>Medium</a:t>
          </a:r>
        </a:p>
      </cdr:txBody>
    </cdr:sp>
  </cdr:relSizeAnchor>
  <cdr:relSizeAnchor xmlns:cdr="http://schemas.openxmlformats.org/drawingml/2006/chartDrawing">
    <cdr:from>
      <cdr:x>0.7331</cdr:x>
      <cdr:y>0.35199</cdr:y>
    </cdr:from>
    <cdr:to>
      <cdr:x>0.87415</cdr:x>
      <cdr:y>0.46888</cdr:y>
    </cdr:to>
    <cdr:sp macro="" textlink="">
      <cdr:nvSpPr>
        <cdr:cNvPr id="4" name="TextBox 1"/>
        <cdr:cNvSpPr txBox="1"/>
      </cdr:nvSpPr>
      <cdr:spPr>
        <a:xfrm xmlns:a="http://schemas.openxmlformats.org/drawingml/2006/main">
          <a:off x="4280428" y="1558993"/>
          <a:ext cx="823566" cy="5177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CA" sz="1100"/>
            <a:t>High</a:t>
          </a:r>
        </a:p>
      </cdr:txBody>
    </cdr:sp>
  </cdr:relSizeAnchor>
</c:userShapes>
</file>

<file path=xl/drawings/drawing7.xml><?xml version="1.0" encoding="utf-8"?>
<c:userShapes xmlns:c="http://schemas.openxmlformats.org/drawingml/2006/chart">
  <cdr:relSizeAnchor xmlns:cdr="http://schemas.openxmlformats.org/drawingml/2006/chartDrawing">
    <cdr:from>
      <cdr:x>0.13554</cdr:x>
      <cdr:y>0.27187</cdr:y>
    </cdr:from>
    <cdr:to>
      <cdr:x>0.25891</cdr:x>
      <cdr:y>0.4559</cdr:y>
    </cdr:to>
    <cdr:sp macro="" textlink="">
      <cdr:nvSpPr>
        <cdr:cNvPr id="2" name="TextBox 1"/>
        <cdr:cNvSpPr txBox="1"/>
      </cdr:nvSpPr>
      <cdr:spPr>
        <a:xfrm xmlns:a="http://schemas.openxmlformats.org/drawingml/2006/main">
          <a:off x="791395" y="1204143"/>
          <a:ext cx="720336" cy="81509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CA" sz="1100"/>
            <a:t>Low</a:t>
          </a:r>
        </a:p>
      </cdr:txBody>
    </cdr:sp>
  </cdr:relSizeAnchor>
  <cdr:relSizeAnchor xmlns:cdr="http://schemas.openxmlformats.org/drawingml/2006/chartDrawing">
    <cdr:from>
      <cdr:x>0.4124</cdr:x>
      <cdr:y>0.05815</cdr:y>
    </cdr:from>
    <cdr:to>
      <cdr:x>0.59241</cdr:x>
      <cdr:y>0.20977</cdr:y>
    </cdr:to>
    <cdr:sp macro="" textlink="">
      <cdr:nvSpPr>
        <cdr:cNvPr id="3" name="TextBox 1"/>
        <cdr:cNvSpPr txBox="1"/>
      </cdr:nvSpPr>
      <cdr:spPr>
        <a:xfrm xmlns:a="http://schemas.openxmlformats.org/drawingml/2006/main">
          <a:off x="2407934" y="257541"/>
          <a:ext cx="1051046" cy="67154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CA" sz="1100"/>
            <a:t>Medium</a:t>
          </a:r>
        </a:p>
      </cdr:txBody>
    </cdr:sp>
  </cdr:relSizeAnchor>
  <cdr:relSizeAnchor xmlns:cdr="http://schemas.openxmlformats.org/drawingml/2006/chartDrawing">
    <cdr:from>
      <cdr:x>0.7331</cdr:x>
      <cdr:y>0.35199</cdr:y>
    </cdr:from>
    <cdr:to>
      <cdr:x>0.87415</cdr:x>
      <cdr:y>0.46888</cdr:y>
    </cdr:to>
    <cdr:sp macro="" textlink="">
      <cdr:nvSpPr>
        <cdr:cNvPr id="4" name="TextBox 1"/>
        <cdr:cNvSpPr txBox="1"/>
      </cdr:nvSpPr>
      <cdr:spPr>
        <a:xfrm xmlns:a="http://schemas.openxmlformats.org/drawingml/2006/main">
          <a:off x="4280428" y="1558993"/>
          <a:ext cx="823566" cy="5177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CA" sz="1100"/>
            <a:t>High</a:t>
          </a:r>
        </a:p>
      </cdr:txBody>
    </cdr:sp>
  </cdr:relSizeAnchor>
</c:userShapes>
</file>

<file path=xl/drawings/drawing8.xml><?xml version="1.0" encoding="utf-8"?>
<xdr:wsDr xmlns:xdr="http://schemas.openxmlformats.org/drawingml/2006/spreadsheetDrawing" xmlns:a="http://schemas.openxmlformats.org/drawingml/2006/main">
  <xdr:twoCellAnchor>
    <xdr:from>
      <xdr:col>21</xdr:col>
      <xdr:colOff>361950</xdr:colOff>
      <xdr:row>16</xdr:row>
      <xdr:rowOff>46433</xdr:rowOff>
    </xdr:from>
    <xdr:to>
      <xdr:col>32</xdr:col>
      <xdr:colOff>570309</xdr:colOff>
      <xdr:row>35</xdr:row>
      <xdr:rowOff>66674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142875</xdr:colOff>
      <xdr:row>6</xdr:row>
      <xdr:rowOff>123825</xdr:rowOff>
    </xdr:from>
    <xdr:to>
      <xdr:col>21</xdr:col>
      <xdr:colOff>219075</xdr:colOff>
      <xdr:row>9</xdr:row>
      <xdr:rowOff>47625</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57175" y="1457325"/>
          <a:ext cx="5010150" cy="4953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These values represent the</a:t>
          </a:r>
          <a:r>
            <a:rPr lang="en-CA" sz="1100" baseline="0"/>
            <a:t> maximum and minimum values on each axis</a:t>
          </a:r>
          <a:endParaRPr lang="en-CA" sz="1100"/>
        </a:p>
      </xdr:txBody>
    </xdr:sp>
    <xdr:clientData/>
  </xdr:twoCellAnchor>
  <xdr:twoCellAnchor>
    <xdr:from>
      <xdr:col>2</xdr:col>
      <xdr:colOff>542925</xdr:colOff>
      <xdr:row>5</xdr:row>
      <xdr:rowOff>19050</xdr:rowOff>
    </xdr:from>
    <xdr:to>
      <xdr:col>2</xdr:col>
      <xdr:colOff>561975</xdr:colOff>
      <xdr:row>6</xdr:row>
      <xdr:rowOff>123825</xdr:rowOff>
    </xdr:to>
    <xdr:cxnSp macro="">
      <xdr:nvCxnSpPr>
        <xdr:cNvPr id="4" name="Straight Arrow Connector 3">
          <a:extLst>
            <a:ext uri="{FF2B5EF4-FFF2-40B4-BE49-F238E27FC236}">
              <a16:creationId xmlns:a16="http://schemas.microsoft.com/office/drawing/2014/main" id="{00000000-0008-0000-0600-000004000000}"/>
            </a:ext>
          </a:extLst>
        </xdr:cNvPr>
        <xdr:cNvCxnSpPr>
          <a:stCxn id="3" idx="0"/>
        </xdr:cNvCxnSpPr>
      </xdr:nvCxnSpPr>
      <xdr:spPr>
        <a:xfrm flipV="1">
          <a:off x="1695450" y="1162050"/>
          <a:ext cx="19050" cy="2952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495300</xdr:colOff>
      <xdr:row>8</xdr:row>
      <xdr:rowOff>142876</xdr:rowOff>
    </xdr:from>
    <xdr:to>
      <xdr:col>27</xdr:col>
      <xdr:colOff>352425</xdr:colOff>
      <xdr:row>12</xdr:row>
      <xdr:rowOff>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5819775" y="1857376"/>
          <a:ext cx="2876550" cy="619124"/>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chemeClr val="dk1"/>
              </a:solidFill>
              <a:effectLst/>
              <a:latin typeface="+mn-lt"/>
              <a:ea typeface="+mn-ea"/>
              <a:cs typeface="+mn-cs"/>
            </a:rPr>
            <a:t>Link these</a:t>
          </a:r>
          <a:r>
            <a:rPr lang="en-CA" sz="1100" baseline="0">
              <a:solidFill>
                <a:schemeClr val="dk1"/>
              </a:solidFill>
              <a:effectLst/>
              <a:latin typeface="+mn-lt"/>
              <a:ea typeface="+mn-ea"/>
              <a:cs typeface="+mn-cs"/>
            </a:rPr>
            <a:t> cells to your raw scores to ensure the graphic will dynamically respond to different responses</a:t>
          </a:r>
          <a:endParaRPr lang="en-CA">
            <a:effectLst/>
          </a:endParaRPr>
        </a:p>
      </xdr:txBody>
    </xdr:sp>
    <xdr:clientData/>
  </xdr:twoCellAnchor>
  <xdr:twoCellAnchor>
    <xdr:from>
      <xdr:col>3</xdr:col>
      <xdr:colOff>28575</xdr:colOff>
      <xdr:row>12</xdr:row>
      <xdr:rowOff>19050</xdr:rowOff>
    </xdr:from>
    <xdr:to>
      <xdr:col>22</xdr:col>
      <xdr:colOff>771525</xdr:colOff>
      <xdr:row>15</xdr:row>
      <xdr:rowOff>352425</xdr:rowOff>
    </xdr:to>
    <xdr:cxnSp macro="">
      <xdr:nvCxnSpPr>
        <xdr:cNvPr id="6" name="Straight Arrow Connector 5">
          <a:extLst>
            <a:ext uri="{FF2B5EF4-FFF2-40B4-BE49-F238E27FC236}">
              <a16:creationId xmlns:a16="http://schemas.microsoft.com/office/drawing/2014/main" id="{00000000-0008-0000-0600-000006000000}"/>
            </a:ext>
          </a:extLst>
        </xdr:cNvPr>
        <xdr:cNvCxnSpPr/>
      </xdr:nvCxnSpPr>
      <xdr:spPr>
        <a:xfrm flipH="1">
          <a:off x="2143125" y="2495550"/>
          <a:ext cx="3952875" cy="9048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9</xdr:row>
      <xdr:rowOff>123824</xdr:rowOff>
    </xdr:from>
    <xdr:to>
      <xdr:col>21</xdr:col>
      <xdr:colOff>180975</xdr:colOff>
      <xdr:row>12</xdr:row>
      <xdr:rowOff>106724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219075" y="2028824"/>
          <a:ext cx="5010150" cy="5544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chemeClr val="dk1"/>
              </a:solidFill>
              <a:effectLst/>
              <a:latin typeface="+mn-lt"/>
              <a:ea typeface="+mn-ea"/>
              <a:cs typeface="+mn-cs"/>
            </a:rPr>
            <a:t>These values will appear on the matrix</a:t>
          </a:r>
          <a:r>
            <a:rPr lang="en-CA" sz="1100" baseline="0">
              <a:solidFill>
                <a:schemeClr val="dk1"/>
              </a:solidFill>
              <a:effectLst/>
              <a:latin typeface="+mn-lt"/>
              <a:ea typeface="+mn-ea"/>
              <a:cs typeface="+mn-cs"/>
            </a:rPr>
            <a:t> next to the data point</a:t>
          </a:r>
          <a:endParaRPr lang="en-CA">
            <a:effectLst/>
          </a:endParaRPr>
        </a:p>
      </xdr:txBody>
    </xdr:sp>
    <xdr:clientData/>
  </xdr:twoCellAnchor>
  <xdr:twoCellAnchor>
    <xdr:from>
      <xdr:col>1</xdr:col>
      <xdr:colOff>552450</xdr:colOff>
      <xdr:row>12</xdr:row>
      <xdr:rowOff>123825</xdr:rowOff>
    </xdr:from>
    <xdr:to>
      <xdr:col>1</xdr:col>
      <xdr:colOff>581025</xdr:colOff>
      <xdr:row>15</xdr:row>
      <xdr:rowOff>361950</xdr:rowOff>
    </xdr:to>
    <xdr:cxnSp macro="">
      <xdr:nvCxnSpPr>
        <xdr:cNvPr id="8" name="Straight Arrow Connector 7">
          <a:extLst>
            <a:ext uri="{FF2B5EF4-FFF2-40B4-BE49-F238E27FC236}">
              <a16:creationId xmlns:a16="http://schemas.microsoft.com/office/drawing/2014/main" id="{00000000-0008-0000-0600-000008000000}"/>
            </a:ext>
          </a:extLst>
        </xdr:cNvPr>
        <xdr:cNvCxnSpPr/>
      </xdr:nvCxnSpPr>
      <xdr:spPr>
        <a:xfrm flipH="1">
          <a:off x="666750" y="2600325"/>
          <a:ext cx="28575" cy="8096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69</xdr:row>
      <xdr:rowOff>76200</xdr:rowOff>
    </xdr:from>
    <xdr:to>
      <xdr:col>2</xdr:col>
      <xdr:colOff>847725</xdr:colOff>
      <xdr:row>77</xdr:row>
      <xdr:rowOff>152400</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123825" y="13887450"/>
          <a:ext cx="1876425" cy="16002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a:effectLst/>
            </a:rPr>
            <a:t>This</a:t>
          </a:r>
          <a:r>
            <a:rPr lang="en-CA" baseline="0">
              <a:effectLst/>
            </a:rPr>
            <a:t> template is flexible and can plot up to 50 data points, however if there are 50 data points it is highly likely that the points will be clustered and the chart will be illegible. Consider grouping points together or making multiple charts.</a:t>
          </a:r>
          <a:endParaRPr lang="en-CA">
            <a:effectLst/>
          </a:endParaRPr>
        </a:p>
      </xdr:txBody>
    </xdr:sp>
    <xdr:clientData/>
  </xdr:twoCellAnchor>
  <xdr:twoCellAnchor>
    <xdr:from>
      <xdr:col>1</xdr:col>
      <xdr:colOff>752476</xdr:colOff>
      <xdr:row>67</xdr:row>
      <xdr:rowOff>19050</xdr:rowOff>
    </xdr:from>
    <xdr:to>
      <xdr:col>1</xdr:col>
      <xdr:colOff>947738</xdr:colOff>
      <xdr:row>69</xdr:row>
      <xdr:rowOff>76200</xdr:rowOff>
    </xdr:to>
    <xdr:cxnSp macro="">
      <xdr:nvCxnSpPr>
        <xdr:cNvPr id="10" name="Straight Arrow Connector 9">
          <a:extLst>
            <a:ext uri="{FF2B5EF4-FFF2-40B4-BE49-F238E27FC236}">
              <a16:creationId xmlns:a16="http://schemas.microsoft.com/office/drawing/2014/main" id="{00000000-0008-0000-0600-00000A000000}"/>
            </a:ext>
          </a:extLst>
        </xdr:cNvPr>
        <xdr:cNvCxnSpPr>
          <a:stCxn id="9" idx="0"/>
        </xdr:cNvCxnSpPr>
      </xdr:nvCxnSpPr>
      <xdr:spPr>
        <a:xfrm flipH="1" flipV="1">
          <a:off x="866776" y="13449300"/>
          <a:ext cx="195262" cy="4381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38</xdr:row>
      <xdr:rowOff>104775</xdr:rowOff>
    </xdr:from>
    <xdr:to>
      <xdr:col>27</xdr:col>
      <xdr:colOff>19050</xdr:colOff>
      <xdr:row>42</xdr:row>
      <xdr:rowOff>142875</xdr:rowOff>
    </xdr:to>
    <xdr:sp macro="" textlink="">
      <xdr:nvSpPr>
        <xdr:cNvPr id="11" name="TextBox 10">
          <a:extLst>
            <a:ext uri="{FF2B5EF4-FFF2-40B4-BE49-F238E27FC236}">
              <a16:creationId xmlns:a16="http://schemas.microsoft.com/office/drawing/2014/main" id="{00000000-0008-0000-0600-00000B000000}"/>
            </a:ext>
          </a:extLst>
        </xdr:cNvPr>
        <xdr:cNvSpPr txBox="1"/>
      </xdr:nvSpPr>
      <xdr:spPr>
        <a:xfrm>
          <a:off x="5486400" y="8010525"/>
          <a:ext cx="2876550" cy="8001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b="0">
              <a:effectLst/>
            </a:rPr>
            <a:t>Is the colour</a:t>
          </a:r>
          <a:r>
            <a:rPr lang="en-CA" b="0" baseline="0">
              <a:effectLst/>
            </a:rPr>
            <a:t> scheme not right? Does the axis run too long? Want to change the Legend labels? Check out the formatting tab.</a:t>
          </a:r>
          <a:endParaRPr lang="en-CA" b="0">
            <a:effectLst/>
          </a:endParaRPr>
        </a:p>
      </xdr:txBody>
    </xdr:sp>
    <xdr:clientData/>
  </xdr:twoCellAnchor>
  <xdr:twoCellAnchor>
    <xdr:from>
      <xdr:col>22</xdr:col>
      <xdr:colOff>876300</xdr:colOff>
      <xdr:row>35</xdr:row>
      <xdr:rowOff>85725</xdr:rowOff>
    </xdr:from>
    <xdr:to>
      <xdr:col>22</xdr:col>
      <xdr:colOff>923925</xdr:colOff>
      <xdr:row>38</xdr:row>
      <xdr:rowOff>95250</xdr:rowOff>
    </xdr:to>
    <xdr:cxnSp macro="">
      <xdr:nvCxnSpPr>
        <xdr:cNvPr id="12" name="Straight Arrow Connector 11">
          <a:extLst>
            <a:ext uri="{FF2B5EF4-FFF2-40B4-BE49-F238E27FC236}">
              <a16:creationId xmlns:a16="http://schemas.microsoft.com/office/drawing/2014/main" id="{00000000-0008-0000-0600-00000C000000}"/>
            </a:ext>
          </a:extLst>
        </xdr:cNvPr>
        <xdr:cNvCxnSpPr/>
      </xdr:nvCxnSpPr>
      <xdr:spPr>
        <a:xfrm flipH="1" flipV="1">
          <a:off x="6200775" y="7419975"/>
          <a:ext cx="47625" cy="5810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504825</xdr:colOff>
      <xdr:row>1</xdr:row>
      <xdr:rowOff>123825</xdr:rowOff>
    </xdr:from>
    <xdr:to>
      <xdr:col>32</xdr:col>
      <xdr:colOff>142875</xdr:colOff>
      <xdr:row>5</xdr:row>
      <xdr:rowOff>163875</xdr:rowOff>
    </xdr:to>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8848725" y="314325"/>
          <a:ext cx="2686050" cy="99255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The dynamic list below</a:t>
          </a:r>
          <a:r>
            <a:rPr lang="en-CA" sz="1100" baseline="0"/>
            <a:t> will update in each quadrant based on the member's responses. Use this section to change the order in which the quadrants are displayed in the list.</a:t>
          </a:r>
          <a:endParaRPr lang="en-CA" sz="1100"/>
        </a:p>
      </xdr:txBody>
    </xdr:sp>
    <xdr:clientData/>
  </xdr:twoCellAnchor>
  <xdr:twoCellAnchor>
    <xdr:from>
      <xdr:col>32</xdr:col>
      <xdr:colOff>142875</xdr:colOff>
      <xdr:row>3</xdr:row>
      <xdr:rowOff>85725</xdr:rowOff>
    </xdr:from>
    <xdr:to>
      <xdr:col>33</xdr:col>
      <xdr:colOff>581025</xdr:colOff>
      <xdr:row>3</xdr:row>
      <xdr:rowOff>85725</xdr:rowOff>
    </xdr:to>
    <xdr:cxnSp macro="">
      <xdr:nvCxnSpPr>
        <xdr:cNvPr id="14" name="Straight Arrow Connector 13">
          <a:extLst>
            <a:ext uri="{FF2B5EF4-FFF2-40B4-BE49-F238E27FC236}">
              <a16:creationId xmlns:a16="http://schemas.microsoft.com/office/drawing/2014/main" id="{00000000-0008-0000-0600-00000E000000}"/>
            </a:ext>
          </a:extLst>
        </xdr:cNvPr>
        <xdr:cNvCxnSpPr/>
      </xdr:nvCxnSpPr>
      <xdr:spPr>
        <a:xfrm>
          <a:off x="11534775" y="847725"/>
          <a:ext cx="71437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428625</xdr:colOff>
      <xdr:row>49</xdr:row>
      <xdr:rowOff>114299</xdr:rowOff>
    </xdr:from>
    <xdr:to>
      <xdr:col>32</xdr:col>
      <xdr:colOff>457200</xdr:colOff>
      <xdr:row>53</xdr:row>
      <xdr:rowOff>180974</xdr:rowOff>
    </xdr:to>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9382125" y="10115549"/>
          <a:ext cx="2466975" cy="8286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b="0">
              <a:effectLst/>
            </a:rPr>
            <a:t>If the colour scheme no longer matches the graph. Change</a:t>
          </a:r>
          <a:r>
            <a:rPr lang="en-CA" b="0" baseline="0">
              <a:effectLst/>
            </a:rPr>
            <a:t> the colours selected in the conditional formatting rules.</a:t>
          </a:r>
          <a:endParaRPr lang="en-CA" b="0">
            <a:effectLst/>
          </a:endParaRPr>
        </a:p>
      </xdr:txBody>
    </xdr:sp>
    <xdr:clientData/>
  </xdr:twoCellAnchor>
  <xdr:twoCellAnchor>
    <xdr:from>
      <xdr:col>30</xdr:col>
      <xdr:colOff>442913</xdr:colOff>
      <xdr:row>44</xdr:row>
      <xdr:rowOff>76201</xdr:rowOff>
    </xdr:from>
    <xdr:to>
      <xdr:col>34</xdr:col>
      <xdr:colOff>0</xdr:colOff>
      <xdr:row>49</xdr:row>
      <xdr:rowOff>114299</xdr:rowOff>
    </xdr:to>
    <xdr:cxnSp macro="">
      <xdr:nvCxnSpPr>
        <xdr:cNvPr id="16" name="Straight Arrow Connector 15">
          <a:extLst>
            <a:ext uri="{FF2B5EF4-FFF2-40B4-BE49-F238E27FC236}">
              <a16:creationId xmlns:a16="http://schemas.microsoft.com/office/drawing/2014/main" id="{00000000-0008-0000-0600-000010000000}"/>
            </a:ext>
          </a:extLst>
        </xdr:cNvPr>
        <xdr:cNvCxnSpPr>
          <a:stCxn id="15" idx="0"/>
        </xdr:cNvCxnSpPr>
      </xdr:nvCxnSpPr>
      <xdr:spPr>
        <a:xfrm flipV="1">
          <a:off x="10615613" y="9124951"/>
          <a:ext cx="1633537" cy="99059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ITRG">
      <a:dk1>
        <a:srgbClr val="333333"/>
      </a:dk1>
      <a:lt1>
        <a:srgbClr val="FFFFFF"/>
      </a:lt1>
      <a:dk2>
        <a:srgbClr val="222222"/>
      </a:dk2>
      <a:lt2>
        <a:srgbClr val="EEEEEE"/>
      </a:lt2>
      <a:accent1>
        <a:srgbClr val="29475F"/>
      </a:accent1>
      <a:accent2>
        <a:srgbClr val="6293BB"/>
      </a:accent2>
      <a:accent3>
        <a:srgbClr val="CADAE8"/>
      </a:accent3>
      <a:accent4>
        <a:srgbClr val="CED990"/>
      </a:accent4>
      <a:accent5>
        <a:srgbClr val="D6D6D6"/>
      </a:accent5>
      <a:accent6>
        <a:srgbClr val="FFFFFF"/>
      </a:accent6>
      <a:hlink>
        <a:srgbClr val="2576B7"/>
      </a:hlink>
      <a:folHlink>
        <a:srgbClr val="C7770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C5"/>
  <sheetViews>
    <sheetView showGridLines="0" tabSelected="1" zoomScaleNormal="100" workbookViewId="0"/>
  </sheetViews>
  <sheetFormatPr defaultColWidth="9.08984375" defaultRowHeight="12.5" x14ac:dyDescent="0.25"/>
  <cols>
    <col min="1" max="1" width="2.36328125" style="1" customWidth="1"/>
    <col min="2" max="2" width="74.81640625" style="1" customWidth="1"/>
    <col min="3" max="3" width="58.81640625" style="1" customWidth="1"/>
    <col min="4" max="16384" width="9.08984375" style="1"/>
  </cols>
  <sheetData>
    <row r="1" spans="2:3" ht="56" customHeight="1" x14ac:dyDescent="0.25"/>
    <row r="2" spans="2:3" ht="27.5" customHeight="1" x14ac:dyDescent="0.25">
      <c r="B2" s="317" t="s">
        <v>677</v>
      </c>
      <c r="C2" s="317"/>
    </row>
    <row r="3" spans="2:3" ht="357" customHeight="1" x14ac:dyDescent="0.25">
      <c r="B3" s="316" t="s">
        <v>738</v>
      </c>
      <c r="C3" s="316"/>
    </row>
    <row r="4" spans="2:3" ht="8" customHeight="1" x14ac:dyDescent="0.25">
      <c r="B4" s="316"/>
      <c r="C4" s="316"/>
    </row>
    <row r="5" spans="2:3" ht="61" customHeight="1" x14ac:dyDescent="0.25">
      <c r="B5" s="315" t="s">
        <v>0</v>
      </c>
      <c r="C5" s="315"/>
    </row>
  </sheetData>
  <mergeCells count="4">
    <mergeCell ref="B5:C5"/>
    <mergeCell ref="B3:C3"/>
    <mergeCell ref="B2:C2"/>
    <mergeCell ref="B4:C4"/>
  </mergeCells>
  <pageMargins left="0.23622047244094491" right="0.23622047244094491" top="0.55118110236220474" bottom="0.55118110236220474" header="0.31496062992125984" footer="0.31496062992125984"/>
  <pageSetup orientation="landscape"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S18"/>
  <sheetViews>
    <sheetView showGridLines="0" zoomScaleNormal="100" workbookViewId="0"/>
  </sheetViews>
  <sheetFormatPr defaultColWidth="9.08984375" defaultRowHeight="12.5" x14ac:dyDescent="0.25"/>
  <cols>
    <col min="1" max="1" width="2.90625" style="1" customWidth="1"/>
    <col min="2" max="2" width="14.90625" style="1" bestFit="1" customWidth="1"/>
    <col min="3" max="4" width="11.54296875" style="1" customWidth="1"/>
    <col min="5" max="5" width="19.6328125" style="1" customWidth="1"/>
    <col min="6" max="6" width="12" style="1" customWidth="1"/>
    <col min="7" max="7" width="11.54296875" style="1" customWidth="1"/>
    <col min="8" max="16384" width="9.08984375" style="1"/>
  </cols>
  <sheetData>
    <row r="1" spans="2:19" ht="15" customHeight="1" x14ac:dyDescent="0.25"/>
    <row r="2" spans="2:19" ht="33.75" customHeight="1" x14ac:dyDescent="0.25">
      <c r="B2" s="109" t="s">
        <v>176</v>
      </c>
      <c r="C2" s="109"/>
      <c r="D2" s="109"/>
      <c r="E2" s="109"/>
      <c r="F2" s="109"/>
      <c r="G2" s="109"/>
      <c r="H2" s="109"/>
      <c r="I2" s="109"/>
      <c r="J2" s="109"/>
      <c r="K2" s="109"/>
      <c r="L2" s="109"/>
      <c r="M2" s="109"/>
      <c r="N2" s="109"/>
      <c r="O2" s="109"/>
      <c r="P2" s="109"/>
    </row>
    <row r="3" spans="2:19" ht="9.5" customHeight="1" x14ac:dyDescent="0.25">
      <c r="B3" s="333" t="s">
        <v>155</v>
      </c>
      <c r="C3" s="333"/>
      <c r="D3" s="333"/>
      <c r="E3" s="333"/>
      <c r="F3" s="333"/>
      <c r="G3" s="333"/>
      <c r="H3" s="333"/>
    </row>
    <row r="4" spans="2:19" ht="30.5" customHeight="1" x14ac:dyDescent="0.25">
      <c r="B4" s="315"/>
      <c r="C4" s="315"/>
      <c r="D4" s="315"/>
      <c r="E4" s="315"/>
      <c r="F4" s="315"/>
      <c r="G4" s="315"/>
      <c r="H4" s="315"/>
    </row>
    <row r="5" spans="2:19" ht="14.5" x14ac:dyDescent="0.35">
      <c r="B5" s="2"/>
      <c r="C5" s="389"/>
      <c r="D5" s="389"/>
      <c r="E5" s="2"/>
      <c r="F5" s="389"/>
      <c r="G5" s="389"/>
      <c r="H5" s="2"/>
      <c r="I5" s="389"/>
      <c r="J5" s="389"/>
      <c r="K5" s="2"/>
      <c r="L5" s="3"/>
      <c r="M5" s="3"/>
      <c r="N5" s="3"/>
      <c r="O5" s="3"/>
      <c r="P5" s="3"/>
      <c r="Q5" s="3"/>
      <c r="R5" s="3"/>
      <c r="S5" s="3"/>
    </row>
    <row r="6" spans="2:19" ht="14.5" x14ac:dyDescent="0.35">
      <c r="B6" s="2"/>
      <c r="C6" s="2"/>
      <c r="D6" s="2"/>
      <c r="E6" s="2"/>
      <c r="F6" s="2"/>
      <c r="G6" s="2"/>
      <c r="H6" s="2"/>
      <c r="I6" s="2"/>
      <c r="J6" s="2"/>
      <c r="K6" s="2"/>
      <c r="L6" s="3"/>
      <c r="M6" s="3"/>
      <c r="N6" s="3"/>
      <c r="O6" s="3"/>
      <c r="P6" s="3"/>
      <c r="Q6" s="3"/>
      <c r="R6" s="3"/>
      <c r="S6" s="3"/>
    </row>
    <row r="7" spans="2:19" ht="14.5" x14ac:dyDescent="0.35">
      <c r="B7" s="2"/>
      <c r="C7" s="2"/>
      <c r="D7" s="2"/>
      <c r="E7" s="2"/>
      <c r="F7" s="2"/>
      <c r="G7" s="2"/>
      <c r="H7" s="2"/>
      <c r="I7" s="2"/>
      <c r="J7" s="2"/>
      <c r="K7" s="2"/>
      <c r="L7" s="3"/>
      <c r="M7" s="3"/>
      <c r="N7" s="3"/>
      <c r="O7" s="3"/>
      <c r="P7" s="3"/>
      <c r="Q7" s="3"/>
      <c r="R7" s="3"/>
      <c r="S7" s="3"/>
    </row>
    <row r="8" spans="2:19" ht="14.5" x14ac:dyDescent="0.35">
      <c r="B8" s="2"/>
      <c r="C8" s="2"/>
      <c r="D8" s="2"/>
      <c r="E8" s="2"/>
      <c r="F8" s="2"/>
      <c r="G8" s="2"/>
      <c r="H8" s="2"/>
      <c r="I8" s="2"/>
      <c r="J8" s="2"/>
      <c r="K8" s="2"/>
      <c r="L8" s="3"/>
      <c r="M8" s="3"/>
      <c r="N8" s="3"/>
      <c r="O8" s="3"/>
      <c r="P8" s="3"/>
      <c r="Q8" s="3"/>
      <c r="R8" s="3"/>
      <c r="S8" s="3"/>
    </row>
    <row r="9" spans="2:19" ht="14.5" x14ac:dyDescent="0.35">
      <c r="B9"/>
      <c r="C9"/>
      <c r="D9"/>
      <c r="E9"/>
      <c r="F9"/>
      <c r="G9"/>
      <c r="H9" s="2"/>
      <c r="I9" s="2"/>
      <c r="J9" s="2"/>
      <c r="K9" s="2"/>
      <c r="L9" s="3"/>
      <c r="M9" s="3"/>
      <c r="N9" s="3"/>
      <c r="O9" s="3"/>
      <c r="P9" s="3"/>
      <c r="Q9" s="3"/>
      <c r="R9" s="3"/>
      <c r="S9" s="3"/>
    </row>
    <row r="10" spans="2:19" ht="14.5" x14ac:dyDescent="0.35">
      <c r="H10" s="2"/>
      <c r="I10" s="2"/>
      <c r="J10" s="2"/>
      <c r="K10" s="2"/>
      <c r="L10" s="3"/>
      <c r="M10" s="3"/>
      <c r="N10" s="3"/>
      <c r="O10" s="3"/>
      <c r="P10" s="3"/>
      <c r="Q10" s="3"/>
      <c r="R10" s="3"/>
      <c r="S10" s="3"/>
    </row>
    <row r="11" spans="2:19" ht="14.5" x14ac:dyDescent="0.35">
      <c r="H11" s="3"/>
      <c r="I11" s="3"/>
      <c r="J11" s="3"/>
      <c r="K11" s="3"/>
      <c r="L11" s="3"/>
      <c r="M11" s="3"/>
      <c r="N11" s="3"/>
      <c r="O11" s="3"/>
      <c r="P11" s="3"/>
      <c r="Q11" s="3"/>
      <c r="R11" s="3"/>
      <c r="S11" s="3"/>
    </row>
    <row r="12" spans="2:19" ht="14.5" x14ac:dyDescent="0.35">
      <c r="H12" s="3"/>
      <c r="I12" s="3"/>
      <c r="J12" s="3"/>
      <c r="K12" s="3"/>
      <c r="L12" s="3"/>
      <c r="M12" s="3"/>
      <c r="N12" s="3"/>
      <c r="O12" s="3"/>
      <c r="P12" s="3"/>
      <c r="Q12" s="3"/>
      <c r="R12" s="3"/>
      <c r="S12" s="3"/>
    </row>
    <row r="13" spans="2:19" ht="14.5" x14ac:dyDescent="0.35">
      <c r="H13" s="3"/>
      <c r="I13" s="3"/>
      <c r="J13" s="3"/>
      <c r="K13" s="3"/>
      <c r="L13" s="3"/>
      <c r="M13" s="3"/>
      <c r="N13" s="3"/>
      <c r="O13" s="3"/>
      <c r="P13" s="3"/>
      <c r="Q13" s="3"/>
      <c r="R13" s="3"/>
      <c r="S13" s="3"/>
    </row>
    <row r="14" spans="2:19" ht="14.5" x14ac:dyDescent="0.35">
      <c r="H14" s="3"/>
      <c r="I14" s="3"/>
      <c r="J14" s="3"/>
      <c r="K14" s="3"/>
      <c r="L14" s="3"/>
      <c r="M14" s="3"/>
      <c r="N14" s="3"/>
      <c r="O14" s="3"/>
      <c r="P14" s="3"/>
      <c r="Q14" s="3"/>
      <c r="R14" s="3"/>
      <c r="S14" s="3"/>
    </row>
    <row r="15" spans="2:19" ht="14.5" x14ac:dyDescent="0.35">
      <c r="H15" s="3"/>
      <c r="I15" s="3"/>
      <c r="J15" s="3"/>
      <c r="K15" s="3"/>
      <c r="L15" s="3"/>
      <c r="M15" s="3"/>
      <c r="N15" s="3"/>
      <c r="O15" s="3"/>
      <c r="P15" s="3"/>
      <c r="Q15" s="3"/>
      <c r="R15" s="3"/>
      <c r="S15" s="3"/>
    </row>
    <row r="16" spans="2:19" ht="14.5" x14ac:dyDescent="0.35">
      <c r="H16" s="3"/>
      <c r="I16" s="3"/>
      <c r="J16" s="3"/>
      <c r="K16" s="3"/>
      <c r="L16" s="3"/>
      <c r="M16" s="3"/>
      <c r="N16" s="3"/>
      <c r="O16" s="3"/>
      <c r="P16" s="3"/>
      <c r="Q16" s="3"/>
      <c r="R16" s="3"/>
      <c r="S16" s="3"/>
    </row>
    <row r="17" spans="2:19" ht="14.5" x14ac:dyDescent="0.35">
      <c r="B17" s="3"/>
      <c r="C17" s="3"/>
      <c r="D17" s="3"/>
      <c r="E17" s="3"/>
      <c r="F17" s="3"/>
      <c r="G17" s="3"/>
      <c r="H17" s="3"/>
      <c r="I17" s="3"/>
      <c r="J17" s="3"/>
      <c r="K17" s="3"/>
      <c r="L17" s="3"/>
      <c r="M17" s="3"/>
      <c r="N17" s="3"/>
      <c r="O17" s="3"/>
      <c r="P17" s="3"/>
      <c r="Q17" s="3"/>
      <c r="R17" s="3"/>
      <c r="S17" s="3"/>
    </row>
    <row r="18" spans="2:19" ht="14.5" x14ac:dyDescent="0.35">
      <c r="B18" s="3"/>
      <c r="C18" s="3"/>
      <c r="D18" s="3"/>
      <c r="E18" s="3"/>
      <c r="F18" s="3"/>
      <c r="G18" s="3"/>
      <c r="H18" s="3"/>
      <c r="I18" s="3"/>
      <c r="J18" s="3"/>
      <c r="K18" s="3"/>
      <c r="L18" s="3"/>
      <c r="M18" s="3"/>
      <c r="N18" s="3"/>
      <c r="O18" s="3"/>
      <c r="P18" s="3"/>
      <c r="Q18" s="3"/>
      <c r="R18" s="3"/>
      <c r="S18" s="3"/>
    </row>
  </sheetData>
  <mergeCells count="4">
    <mergeCell ref="C5:D5"/>
    <mergeCell ref="F5:G5"/>
    <mergeCell ref="I5:J5"/>
    <mergeCell ref="B3:H4"/>
  </mergeCells>
  <pageMargins left="0.75" right="0.75" top="1" bottom="1" header="0.5" footer="0.5"/>
  <pageSetup scale="6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5508-F3B1-44D2-ABBE-B9102ADE2B19}">
  <sheetPr codeName="Sheet1"/>
  <dimension ref="A1:B20"/>
  <sheetViews>
    <sheetView zoomScaleNormal="100" workbookViewId="0"/>
  </sheetViews>
  <sheetFormatPr defaultRowHeight="14.5" x14ac:dyDescent="0.35"/>
  <cols>
    <col min="2" max="2" width="28.08984375" bestFit="1" customWidth="1"/>
  </cols>
  <sheetData>
    <row r="1" spans="1:2" ht="30" x14ac:dyDescent="0.6">
      <c r="A1" s="25" t="s">
        <v>101</v>
      </c>
    </row>
    <row r="3" spans="1:2" s="40" customFormat="1" ht="15.5" x14ac:dyDescent="0.35">
      <c r="A3" s="39" t="s">
        <v>102</v>
      </c>
      <c r="B3" s="39" t="s">
        <v>111</v>
      </c>
    </row>
    <row r="4" spans="1:2" s="43" customFormat="1" ht="15.5" x14ac:dyDescent="0.35">
      <c r="A4" s="41" t="s">
        <v>103</v>
      </c>
      <c r="B4" s="42" t="s">
        <v>112</v>
      </c>
    </row>
    <row r="5" spans="1:2" s="44" customFormat="1" ht="16" thickBot="1" x14ac:dyDescent="0.4">
      <c r="A5" s="29" t="s">
        <v>104</v>
      </c>
      <c r="B5" s="30" t="s">
        <v>113</v>
      </c>
    </row>
    <row r="6" spans="1:2" ht="15.5" x14ac:dyDescent="0.35">
      <c r="A6" s="31" t="s">
        <v>105</v>
      </c>
      <c r="B6" s="32" t="s">
        <v>106</v>
      </c>
    </row>
    <row r="7" spans="1:2" x14ac:dyDescent="0.35">
      <c r="B7" s="33" t="s">
        <v>177</v>
      </c>
    </row>
    <row r="8" spans="1:2" x14ac:dyDescent="0.35">
      <c r="B8" s="33" t="s">
        <v>178</v>
      </c>
    </row>
    <row r="9" spans="1:2" x14ac:dyDescent="0.35">
      <c r="B9" s="33" t="s">
        <v>179</v>
      </c>
    </row>
    <row r="10" spans="1:2" ht="15" thickBot="1" x14ac:dyDescent="0.4">
      <c r="B10" s="34" t="s">
        <v>109</v>
      </c>
    </row>
    <row r="12" spans="1:2" s="26" customFormat="1" ht="15.5" x14ac:dyDescent="0.35">
      <c r="A12" s="26" t="s">
        <v>102</v>
      </c>
      <c r="B12" s="26" t="s">
        <v>107</v>
      </c>
    </row>
    <row r="13" spans="1:2" s="28" customFormat="1" ht="15.5" x14ac:dyDescent="0.35">
      <c r="A13" s="27" t="s">
        <v>103</v>
      </c>
      <c r="B13" s="28" t="s">
        <v>246</v>
      </c>
    </row>
    <row r="14" spans="1:2" s="30" customFormat="1" ht="16" thickBot="1" x14ac:dyDescent="0.4">
      <c r="A14" s="29" t="s">
        <v>104</v>
      </c>
      <c r="B14" s="30" t="s">
        <v>108</v>
      </c>
    </row>
    <row r="15" spans="1:2" ht="15.5" x14ac:dyDescent="0.35">
      <c r="A15" s="31" t="s">
        <v>105</v>
      </c>
      <c r="B15" s="32" t="s">
        <v>106</v>
      </c>
    </row>
    <row r="16" spans="1:2" x14ac:dyDescent="0.35">
      <c r="B16" s="33" t="s">
        <v>247</v>
      </c>
    </row>
    <row r="17" spans="2:2" x14ac:dyDescent="0.35">
      <c r="B17" s="33" t="s">
        <v>248</v>
      </c>
    </row>
    <row r="18" spans="2:2" x14ac:dyDescent="0.35">
      <c r="B18" s="33" t="s">
        <v>249</v>
      </c>
    </row>
    <row r="19" spans="2:2" x14ac:dyDescent="0.35">
      <c r="B19" s="33" t="s">
        <v>250</v>
      </c>
    </row>
    <row r="20" spans="2:2" ht="15" thickBot="1" x14ac:dyDescent="0.4">
      <c r="B20" s="35" t="s">
        <v>109</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M78"/>
  <sheetViews>
    <sheetView showGridLines="0" zoomScaleNormal="100" workbookViewId="0"/>
  </sheetViews>
  <sheetFormatPr defaultColWidth="0" defaultRowHeight="15" customHeight="1" zeroHeight="1" x14ac:dyDescent="0.35"/>
  <cols>
    <col min="1" max="1" width="2.90625" style="3" customWidth="1"/>
    <col min="2" max="2" width="15.54296875" style="3" customWidth="1"/>
    <col min="3" max="3" width="14.453125" style="3" customWidth="1"/>
    <col min="4" max="4" width="12" style="3" customWidth="1"/>
    <col min="5" max="5" width="2" style="3" customWidth="1"/>
    <col min="6" max="6" width="14.54296875" style="3" hidden="1" customWidth="1"/>
    <col min="7" max="7" width="3.54296875" style="3" hidden="1" customWidth="1"/>
    <col min="8" max="8" width="10" style="3" hidden="1" customWidth="1"/>
    <col min="9" max="9" width="7.6328125" style="3" hidden="1" customWidth="1"/>
    <col min="10" max="10" width="2" style="3" hidden="1" customWidth="1"/>
    <col min="11" max="12" width="7.6328125" style="3" hidden="1" customWidth="1"/>
    <col min="13" max="13" width="2" style="3" hidden="1" customWidth="1"/>
    <col min="14" max="15" width="7.6328125" style="3" hidden="1" customWidth="1"/>
    <col min="16" max="16" width="2" style="3" hidden="1" customWidth="1"/>
    <col min="17" max="18" width="7.6328125" style="3" hidden="1" customWidth="1"/>
    <col min="19" max="19" width="1.90625" style="3" customWidth="1"/>
    <col min="20" max="20" width="14" style="3" customWidth="1"/>
    <col min="21" max="21" width="14.08984375" style="3" customWidth="1"/>
    <col min="22" max="22" width="4.08984375" style="3" customWidth="1"/>
    <col min="23" max="23" width="14" style="3" customWidth="1"/>
    <col min="24" max="24" width="14.54296875" style="3" customWidth="1"/>
    <col min="25" max="27" width="5.54296875" style="3" customWidth="1"/>
    <col min="28" max="33" width="9.08984375" style="3" customWidth="1"/>
    <col min="34" max="34" width="3.6328125" style="3" customWidth="1"/>
    <col min="35" max="35" width="14" style="3" customWidth="1"/>
    <col min="36" max="36" width="15.36328125" style="3" customWidth="1"/>
    <col min="37" max="37" width="5.90625" style="3" customWidth="1"/>
    <col min="38" max="39" width="14.54296875" style="3" hidden="1" customWidth="1"/>
    <col min="40" max="16384" width="9.08984375" style="3" hidden="1"/>
  </cols>
  <sheetData>
    <row r="1" spans="1:37" ht="15" customHeight="1"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33.75" customHeight="1" x14ac:dyDescent="0.35">
      <c r="A2" s="2"/>
      <c r="B2" s="10"/>
      <c r="C2" s="11" t="s">
        <v>1</v>
      </c>
      <c r="D2" s="11" t="s">
        <v>2</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90" t="s">
        <v>3</v>
      </c>
      <c r="AJ2" s="391"/>
      <c r="AK2" s="2"/>
    </row>
    <row r="3" spans="1:37" ht="14.5" x14ac:dyDescent="0.35">
      <c r="A3" s="2"/>
      <c r="B3" s="10" t="s">
        <v>4</v>
      </c>
      <c r="C3" s="10">
        <v>8</v>
      </c>
      <c r="D3" s="10">
        <v>6</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10" t="s">
        <v>5</v>
      </c>
      <c r="AJ3" s="10" t="s">
        <v>6</v>
      </c>
      <c r="AK3" s="2"/>
    </row>
    <row r="4" spans="1:37" ht="14.5" x14ac:dyDescent="0.35">
      <c r="A4" s="2"/>
      <c r="B4" s="10" t="s">
        <v>7</v>
      </c>
      <c r="C4" s="10">
        <v>0</v>
      </c>
      <c r="D4" s="10">
        <v>0</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10" t="s">
        <v>8</v>
      </c>
      <c r="AJ4" s="10" t="s">
        <v>9</v>
      </c>
      <c r="AK4" s="2"/>
    </row>
    <row r="5" spans="1:37" ht="14.5" x14ac:dyDescent="0.35">
      <c r="A5" s="2"/>
      <c r="B5" s="10" t="s">
        <v>10</v>
      </c>
      <c r="C5" s="12">
        <f>AVERAGE(C3:C4)</f>
        <v>4</v>
      </c>
      <c r="D5" s="12">
        <f>AVERAGE(D3:D4)</f>
        <v>3</v>
      </c>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10" t="s">
        <v>11</v>
      </c>
      <c r="AJ5" s="10" t="s">
        <v>12</v>
      </c>
      <c r="AK5" s="2"/>
    </row>
    <row r="6" spans="1:37" ht="14.5" x14ac:dyDescent="0.3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10" t="s">
        <v>13</v>
      </c>
      <c r="AJ6" s="10" t="s">
        <v>14</v>
      </c>
      <c r="AK6" s="2"/>
    </row>
    <row r="7" spans="1:37" ht="14.5"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14.5"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row>
    <row r="9" spans="1:37" ht="14.5"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7" ht="14.5"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7" ht="14.5" x14ac:dyDescent="0.3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37" ht="14.5"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37" ht="14.5"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37" ht="14.5" x14ac:dyDescent="0.3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7" ht="14.5"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ht="30" customHeight="1" x14ac:dyDescent="0.35">
      <c r="A16" s="2"/>
      <c r="B16" s="2"/>
      <c r="C16" s="2"/>
      <c r="D16" s="2"/>
      <c r="E16" s="2"/>
      <c r="F16" s="2"/>
      <c r="G16" s="2"/>
      <c r="H16" s="392" t="s">
        <v>15</v>
      </c>
      <c r="I16" s="392"/>
      <c r="J16" s="13"/>
      <c r="K16" s="392" t="s">
        <v>16</v>
      </c>
      <c r="L16" s="392"/>
      <c r="M16" s="13"/>
      <c r="N16" s="392" t="s">
        <v>17</v>
      </c>
      <c r="O16" s="392"/>
      <c r="P16" s="13"/>
      <c r="Q16" s="392" t="s">
        <v>18</v>
      </c>
      <c r="R16" s="392"/>
      <c r="S16" s="13"/>
      <c r="T16" s="393" t="s">
        <v>19</v>
      </c>
      <c r="U16" s="393"/>
      <c r="V16" s="2"/>
      <c r="W16" s="2"/>
      <c r="X16" s="2"/>
      <c r="Y16" s="2"/>
      <c r="Z16" s="2"/>
      <c r="AA16" s="2"/>
      <c r="AB16" s="2"/>
      <c r="AC16" s="2"/>
      <c r="AD16" s="2"/>
      <c r="AE16" s="2"/>
      <c r="AF16" s="2"/>
      <c r="AG16" s="2"/>
      <c r="AH16" s="2"/>
      <c r="AI16" s="2"/>
      <c r="AJ16" s="2"/>
      <c r="AK16" s="2"/>
    </row>
    <row r="17" spans="1:38" s="5" customFormat="1" ht="37.5" customHeight="1" x14ac:dyDescent="0.35">
      <c r="A17" s="14"/>
      <c r="B17" s="11" t="s">
        <v>20</v>
      </c>
      <c r="C17" s="11" t="s">
        <v>21</v>
      </c>
      <c r="D17" s="11" t="s">
        <v>22</v>
      </c>
      <c r="E17" s="14"/>
      <c r="F17" s="11" t="s">
        <v>23</v>
      </c>
      <c r="G17" s="14"/>
      <c r="H17" s="11" t="s">
        <v>21</v>
      </c>
      <c r="I17" s="11" t="s">
        <v>22</v>
      </c>
      <c r="J17" s="14"/>
      <c r="K17" s="11" t="s">
        <v>21</v>
      </c>
      <c r="L17" s="11" t="s">
        <v>22</v>
      </c>
      <c r="M17" s="14"/>
      <c r="N17" s="11" t="s">
        <v>21</v>
      </c>
      <c r="O17" s="11" t="s">
        <v>22</v>
      </c>
      <c r="P17" s="14"/>
      <c r="Q17" s="11" t="s">
        <v>21</v>
      </c>
      <c r="R17" s="11" t="s">
        <v>22</v>
      </c>
      <c r="S17" s="14"/>
      <c r="T17" s="11" t="s">
        <v>24</v>
      </c>
      <c r="U17" s="11" t="s">
        <v>25</v>
      </c>
      <c r="V17" s="14"/>
      <c r="W17" s="14"/>
      <c r="X17" s="14"/>
      <c r="Y17" s="14"/>
      <c r="Z17" s="14"/>
      <c r="AA17" s="14"/>
      <c r="AB17" s="14"/>
      <c r="AC17" s="14"/>
      <c r="AD17" s="14"/>
      <c r="AE17" s="14"/>
      <c r="AF17" s="14"/>
      <c r="AG17" s="14"/>
      <c r="AH17" s="14"/>
      <c r="AI17" s="17" t="s">
        <v>25</v>
      </c>
      <c r="AJ17" s="17" t="s">
        <v>20</v>
      </c>
      <c r="AK17" s="14"/>
      <c r="AL17" s="6" t="s">
        <v>26</v>
      </c>
    </row>
    <row r="18" spans="1:38" ht="14.5" x14ac:dyDescent="0.35">
      <c r="A18" s="2"/>
      <c r="B18" s="15" t="s">
        <v>27</v>
      </c>
      <c r="C18" s="10">
        <v>4</v>
      </c>
      <c r="D18" s="10">
        <v>0</v>
      </c>
      <c r="E18" s="2"/>
      <c r="F18" s="12" t="str">
        <f>IF(OR(C18="",D18=""),NA(),IF(AND(C18&gt;=$C$5,D18&gt;=$D$5),"TOP RIGHT",IF(AND(C18&gt;$C$5,D18&lt;$D$5),"BOTTOM RIGHT",IF(AND(C18&lt;$C$5,D18&gt;$D$5),"TOP LEFT",IF(AND(C18&lt;=$C$5,D18&lt;=$D$5),"BOTTOM LEFT",NA())))))</f>
        <v>BOTTOM LEFT</v>
      </c>
      <c r="G18" s="2"/>
      <c r="H18" s="12" t="e">
        <f>IF($F18="TOP RIGHT",C18,NA())</f>
        <v>#N/A</v>
      </c>
      <c r="I18" s="12" t="e">
        <f>IF($F18="TOP RIGHT",D18,NA())</f>
        <v>#N/A</v>
      </c>
      <c r="J18" s="2"/>
      <c r="K18" s="12" t="e">
        <f>IF($F18="BOTTOM RIGHT",C18,NA())</f>
        <v>#N/A</v>
      </c>
      <c r="L18" s="12" t="e">
        <f>IF($F18="BOTTOM RIGHT",D18,NA())</f>
        <v>#N/A</v>
      </c>
      <c r="M18" s="2"/>
      <c r="N18" s="12" t="e">
        <f>IF($F18="TOP LEFT",C18,NA())</f>
        <v>#N/A</v>
      </c>
      <c r="O18" s="12" t="e">
        <f>IF($F18="TOP LEFT",D18,NA())</f>
        <v>#N/A</v>
      </c>
      <c r="P18" s="2"/>
      <c r="Q18" s="12">
        <f>IF($F18="BOTTOM LEFT",C18,NA())</f>
        <v>4</v>
      </c>
      <c r="R18" s="12">
        <f>IF($F18="BOTTOM LEFT",D18,NA())</f>
        <v>0</v>
      </c>
      <c r="S18" s="2"/>
      <c r="T18" s="12">
        <f t="shared" ref="T18:T67" si="0">IF(F18=$AJ$3,(100-(C18+D18)),IF(F18=$AJ$4,(100-(C18+D18))+100,IF(F18=$AJ$5,(100-(C18+D18))+200,IF(F18=$AJ$6,(100-(C18+D18))+300,""))))</f>
        <v>396</v>
      </c>
      <c r="U18" s="12">
        <f>RANK(T18,$T$18:$T$67,1)+COUNTIF(T18:$T$67,T18)-1</f>
        <v>47</v>
      </c>
      <c r="V18" s="2"/>
      <c r="W18" s="2"/>
      <c r="X18" s="2"/>
      <c r="Y18" s="2"/>
      <c r="Z18" s="2"/>
      <c r="AA18" s="2"/>
      <c r="AB18" s="2"/>
      <c r="AC18" s="2"/>
      <c r="AD18" s="2"/>
      <c r="AE18" s="2"/>
      <c r="AF18" s="2"/>
      <c r="AG18" s="2"/>
      <c r="AH18" s="2"/>
      <c r="AI18" s="15">
        <v>1</v>
      </c>
      <c r="AJ18" s="15" t="str">
        <f>INDEX($B$18:$B$67,MATCH(AI18,$U$18:$U$67,0))</f>
        <v>#41</v>
      </c>
      <c r="AK18" s="2"/>
      <c r="AL18" s="4" t="str">
        <f>INDEX($F$18:$F$67,MATCH(AJ18,$B$18:$B$67,0))</f>
        <v>TOP RIGHT</v>
      </c>
    </row>
    <row r="19" spans="1:38" ht="14.5" x14ac:dyDescent="0.35">
      <c r="A19" s="2"/>
      <c r="B19" s="15" t="s">
        <v>28</v>
      </c>
      <c r="C19" s="10">
        <v>5</v>
      </c>
      <c r="D19" s="10">
        <v>0</v>
      </c>
      <c r="E19" s="2"/>
      <c r="F19" s="12" t="str">
        <f t="shared" ref="F19:F67" si="1">IF(OR(C19="",D19=""),NA(),IF(AND(C19&gt;=$C$5,D19&gt;=$D$5),"TOP RIGHT",IF(AND(C19&gt;$C$5,D19&lt;$D$5),"BOTTOM RIGHT",IF(AND(C19&lt;$C$5,D19&gt;$D$5),"TOP LEFT",IF(AND(C19&lt;=$C$5,D19&lt;=$D$5),"BOTTOM LEFT",NA())))))</f>
        <v>BOTTOM RIGHT</v>
      </c>
      <c r="G19" s="2"/>
      <c r="H19" s="12" t="e">
        <f t="shared" ref="H19:I67" si="2">IF($F19="TOP RIGHT",C19,NA())</f>
        <v>#N/A</v>
      </c>
      <c r="I19" s="12" t="e">
        <f t="shared" si="2"/>
        <v>#N/A</v>
      </c>
      <c r="J19" s="2"/>
      <c r="K19" s="12">
        <f t="shared" ref="K19:L67" si="3">IF($F19="BOTTOM RIGHT",C19,NA())</f>
        <v>5</v>
      </c>
      <c r="L19" s="12">
        <f t="shared" si="3"/>
        <v>0</v>
      </c>
      <c r="M19" s="2"/>
      <c r="N19" s="12" t="e">
        <f t="shared" ref="N19:O67" si="4">IF($F19="TOP LEFT",C19,NA())</f>
        <v>#N/A</v>
      </c>
      <c r="O19" s="12" t="e">
        <f t="shared" si="4"/>
        <v>#N/A</v>
      </c>
      <c r="P19" s="2"/>
      <c r="Q19" s="12" t="e">
        <f t="shared" ref="Q19:R67" si="5">IF($F19="BOTTOM LEFT",C19,NA())</f>
        <v>#N/A</v>
      </c>
      <c r="R19" s="12" t="e">
        <f t="shared" si="5"/>
        <v>#N/A</v>
      </c>
      <c r="S19" s="2"/>
      <c r="T19" s="12">
        <f t="shared" si="0"/>
        <v>195</v>
      </c>
      <c r="U19" s="12">
        <f>RANK(T19,$T$18:$T$67,1)+COUNTIF(T19:$T$67,T19)-1</f>
        <v>31</v>
      </c>
      <c r="V19" s="2"/>
      <c r="W19" s="2"/>
      <c r="X19" s="2"/>
      <c r="Y19" s="2"/>
      <c r="Z19" s="2"/>
      <c r="AA19" s="2"/>
      <c r="AB19" s="2"/>
      <c r="AC19" s="2"/>
      <c r="AD19" s="2"/>
      <c r="AE19" s="2"/>
      <c r="AF19" s="2"/>
      <c r="AG19" s="2"/>
      <c r="AH19" s="2"/>
      <c r="AI19" s="15">
        <v>2</v>
      </c>
      <c r="AJ19" s="15" t="str">
        <f t="shared" ref="AJ19:AJ67" si="6">INDEX($B$18:$B$67,MATCH(AI19,$U$18:$U$67,0))</f>
        <v>#28</v>
      </c>
      <c r="AK19" s="2"/>
      <c r="AL19" s="4" t="str">
        <f t="shared" ref="AL19:AL67" si="7">INDEX($F$18:$F$67,MATCH(AJ19,$B$18:$B$67,0))</f>
        <v>TOP RIGHT</v>
      </c>
    </row>
    <row r="20" spans="1:38" ht="14.5" x14ac:dyDescent="0.35">
      <c r="A20" s="2"/>
      <c r="B20" s="15" t="s">
        <v>29</v>
      </c>
      <c r="C20" s="10">
        <v>4</v>
      </c>
      <c r="D20" s="10">
        <v>1</v>
      </c>
      <c r="E20" s="2"/>
      <c r="F20" s="12" t="str">
        <f t="shared" si="1"/>
        <v>BOTTOM LEFT</v>
      </c>
      <c r="G20" s="2"/>
      <c r="H20" s="12" t="e">
        <f t="shared" si="2"/>
        <v>#N/A</v>
      </c>
      <c r="I20" s="12" t="e">
        <f t="shared" si="2"/>
        <v>#N/A</v>
      </c>
      <c r="J20" s="2"/>
      <c r="K20" s="12" t="e">
        <f t="shared" si="3"/>
        <v>#N/A</v>
      </c>
      <c r="L20" s="12" t="e">
        <f t="shared" si="3"/>
        <v>#N/A</v>
      </c>
      <c r="M20" s="2"/>
      <c r="N20" s="12" t="e">
        <f t="shared" si="4"/>
        <v>#N/A</v>
      </c>
      <c r="O20" s="12" t="e">
        <f t="shared" si="4"/>
        <v>#N/A</v>
      </c>
      <c r="P20" s="2"/>
      <c r="Q20" s="12">
        <f t="shared" si="5"/>
        <v>4</v>
      </c>
      <c r="R20" s="12">
        <f t="shared" si="5"/>
        <v>1</v>
      </c>
      <c r="S20" s="2"/>
      <c r="T20" s="12">
        <f t="shared" si="0"/>
        <v>395</v>
      </c>
      <c r="U20" s="12">
        <f>RANK(T20,$T$18:$T$67,1)+COUNTIF(T20:$T$67,T20)-1</f>
        <v>41</v>
      </c>
      <c r="V20" s="2"/>
      <c r="W20" s="2"/>
      <c r="X20" s="2"/>
      <c r="Y20" s="2"/>
      <c r="Z20" s="2"/>
      <c r="AA20" s="2"/>
      <c r="AB20" s="2"/>
      <c r="AC20" s="2"/>
      <c r="AD20" s="2"/>
      <c r="AE20" s="2"/>
      <c r="AF20" s="2"/>
      <c r="AG20" s="2"/>
      <c r="AH20" s="2"/>
      <c r="AI20" s="15">
        <v>3</v>
      </c>
      <c r="AJ20" s="15" t="str">
        <f t="shared" si="6"/>
        <v>#14</v>
      </c>
      <c r="AK20" s="2"/>
      <c r="AL20" s="4" t="str">
        <f t="shared" si="7"/>
        <v>TOP RIGHT</v>
      </c>
    </row>
    <row r="21" spans="1:38" ht="14.5" x14ac:dyDescent="0.35">
      <c r="A21" s="2"/>
      <c r="B21" s="15" t="s">
        <v>30</v>
      </c>
      <c r="C21" s="10">
        <v>2</v>
      </c>
      <c r="D21" s="10">
        <v>2</v>
      </c>
      <c r="E21" s="2"/>
      <c r="F21" s="12" t="str">
        <f t="shared" si="1"/>
        <v>BOTTOM LEFT</v>
      </c>
      <c r="G21" s="2"/>
      <c r="H21" s="12" t="e">
        <f t="shared" si="2"/>
        <v>#N/A</v>
      </c>
      <c r="I21" s="12" t="e">
        <f t="shared" si="2"/>
        <v>#N/A</v>
      </c>
      <c r="J21" s="2"/>
      <c r="K21" s="12" t="e">
        <f t="shared" si="3"/>
        <v>#N/A</v>
      </c>
      <c r="L21" s="12" t="e">
        <f t="shared" si="3"/>
        <v>#N/A</v>
      </c>
      <c r="M21" s="2"/>
      <c r="N21" s="12" t="e">
        <f t="shared" si="4"/>
        <v>#N/A</v>
      </c>
      <c r="O21" s="12" t="e">
        <f t="shared" si="4"/>
        <v>#N/A</v>
      </c>
      <c r="P21" s="2"/>
      <c r="Q21" s="12">
        <f t="shared" si="5"/>
        <v>2</v>
      </c>
      <c r="R21" s="12">
        <f t="shared" si="5"/>
        <v>2</v>
      </c>
      <c r="S21" s="2"/>
      <c r="T21" s="12">
        <f t="shared" si="0"/>
        <v>396</v>
      </c>
      <c r="U21" s="12">
        <f>RANK(T21,$T$18:$T$67,1)+COUNTIF(T21:$T$67,T21)-1</f>
        <v>46</v>
      </c>
      <c r="V21" s="2"/>
      <c r="W21" s="2"/>
      <c r="X21" s="2"/>
      <c r="Y21" s="2"/>
      <c r="Z21" s="2"/>
      <c r="AA21" s="2"/>
      <c r="AB21" s="2"/>
      <c r="AC21" s="2"/>
      <c r="AD21" s="2"/>
      <c r="AE21" s="2"/>
      <c r="AF21" s="2"/>
      <c r="AG21" s="2"/>
      <c r="AH21" s="2"/>
      <c r="AI21" s="15">
        <v>4</v>
      </c>
      <c r="AJ21" s="15" t="str">
        <f t="shared" si="6"/>
        <v>#25</v>
      </c>
      <c r="AK21" s="2"/>
      <c r="AL21" s="4" t="str">
        <f t="shared" si="7"/>
        <v>TOP RIGHT</v>
      </c>
    </row>
    <row r="22" spans="1:38" ht="14.5" x14ac:dyDescent="0.35">
      <c r="A22" s="2"/>
      <c r="B22" s="15" t="s">
        <v>31</v>
      </c>
      <c r="C22" s="10">
        <v>5</v>
      </c>
      <c r="D22" s="10">
        <v>4</v>
      </c>
      <c r="E22" s="2"/>
      <c r="F22" s="12" t="str">
        <f t="shared" si="1"/>
        <v>TOP RIGHT</v>
      </c>
      <c r="G22" s="2"/>
      <c r="H22" s="12">
        <f t="shared" si="2"/>
        <v>5</v>
      </c>
      <c r="I22" s="12">
        <f t="shared" si="2"/>
        <v>4</v>
      </c>
      <c r="J22" s="2"/>
      <c r="K22" s="12" t="e">
        <f t="shared" si="3"/>
        <v>#N/A</v>
      </c>
      <c r="L22" s="12" t="e">
        <f t="shared" si="3"/>
        <v>#N/A</v>
      </c>
      <c r="M22" s="2"/>
      <c r="N22" s="12" t="e">
        <f t="shared" si="4"/>
        <v>#N/A</v>
      </c>
      <c r="O22" s="12" t="e">
        <f t="shared" si="4"/>
        <v>#N/A</v>
      </c>
      <c r="P22" s="2"/>
      <c r="Q22" s="12" t="e">
        <f t="shared" si="5"/>
        <v>#N/A</v>
      </c>
      <c r="R22" s="12" t="e">
        <f t="shared" si="5"/>
        <v>#N/A</v>
      </c>
      <c r="S22" s="2"/>
      <c r="T22" s="12">
        <f t="shared" si="0"/>
        <v>91</v>
      </c>
      <c r="U22" s="12">
        <f>RANK(T22,$T$18:$T$67,1)+COUNTIF(T22:$T$67,T22)-1</f>
        <v>10</v>
      </c>
      <c r="V22" s="2"/>
      <c r="W22" s="2"/>
      <c r="X22" s="2"/>
      <c r="Y22" s="2"/>
      <c r="Z22" s="2"/>
      <c r="AA22" s="2"/>
      <c r="AB22" s="2"/>
      <c r="AC22" s="2"/>
      <c r="AD22" s="2"/>
      <c r="AE22" s="2"/>
      <c r="AF22" s="2"/>
      <c r="AG22" s="2"/>
      <c r="AH22" s="2"/>
      <c r="AI22" s="15">
        <v>5</v>
      </c>
      <c r="AJ22" s="15" t="str">
        <f t="shared" si="6"/>
        <v>#30</v>
      </c>
      <c r="AK22" s="2"/>
      <c r="AL22" s="4" t="str">
        <f t="shared" si="7"/>
        <v>TOP RIGHT</v>
      </c>
    </row>
    <row r="23" spans="1:38" ht="14.5" x14ac:dyDescent="0.35">
      <c r="A23" s="2"/>
      <c r="B23" s="15" t="s">
        <v>32</v>
      </c>
      <c r="C23" s="10">
        <v>2</v>
      </c>
      <c r="D23" s="10">
        <v>6</v>
      </c>
      <c r="E23" s="2"/>
      <c r="F23" s="12" t="str">
        <f t="shared" si="1"/>
        <v>TOP LEFT</v>
      </c>
      <c r="G23" s="2"/>
      <c r="H23" s="12" t="e">
        <f t="shared" si="2"/>
        <v>#N/A</v>
      </c>
      <c r="I23" s="12" t="e">
        <f t="shared" si="2"/>
        <v>#N/A</v>
      </c>
      <c r="J23" s="2"/>
      <c r="K23" s="12" t="e">
        <f t="shared" si="3"/>
        <v>#N/A</v>
      </c>
      <c r="L23" s="12" t="e">
        <f t="shared" si="3"/>
        <v>#N/A</v>
      </c>
      <c r="M23" s="2"/>
      <c r="N23" s="12">
        <f t="shared" si="4"/>
        <v>2</v>
      </c>
      <c r="O23" s="12">
        <f t="shared" si="4"/>
        <v>6</v>
      </c>
      <c r="P23" s="2"/>
      <c r="Q23" s="12" t="e">
        <f t="shared" si="5"/>
        <v>#N/A</v>
      </c>
      <c r="R23" s="12" t="e">
        <f t="shared" si="5"/>
        <v>#N/A</v>
      </c>
      <c r="S23" s="2"/>
      <c r="T23" s="12">
        <f t="shared" si="0"/>
        <v>292</v>
      </c>
      <c r="U23" s="12">
        <f>RANK(T23,$T$18:$T$67,1)+COUNTIF(T23:$T$67,T23)-1</f>
        <v>33</v>
      </c>
      <c r="V23" s="2"/>
      <c r="W23" s="2"/>
      <c r="X23" s="2"/>
      <c r="Y23" s="2"/>
      <c r="Z23" s="2"/>
      <c r="AA23" s="2"/>
      <c r="AB23" s="2"/>
      <c r="AC23" s="2"/>
      <c r="AD23" s="2"/>
      <c r="AE23" s="2"/>
      <c r="AF23" s="2"/>
      <c r="AG23" s="2"/>
      <c r="AH23" s="2"/>
      <c r="AI23" s="15">
        <v>6</v>
      </c>
      <c r="AJ23" s="15" t="str">
        <f t="shared" si="6"/>
        <v>#22</v>
      </c>
      <c r="AK23" s="2"/>
      <c r="AL23" s="4" t="str">
        <f t="shared" si="7"/>
        <v>TOP RIGHT</v>
      </c>
    </row>
    <row r="24" spans="1:38" ht="14.5" x14ac:dyDescent="0.35">
      <c r="A24" s="2"/>
      <c r="B24" s="15" t="s">
        <v>33</v>
      </c>
      <c r="C24" s="10">
        <v>7</v>
      </c>
      <c r="D24" s="10">
        <v>4</v>
      </c>
      <c r="E24" s="2"/>
      <c r="F24" s="12" t="str">
        <f t="shared" si="1"/>
        <v>TOP RIGHT</v>
      </c>
      <c r="G24" s="2"/>
      <c r="H24" s="12">
        <f t="shared" si="2"/>
        <v>7</v>
      </c>
      <c r="I24" s="12">
        <f t="shared" si="2"/>
        <v>4</v>
      </c>
      <c r="J24" s="2"/>
      <c r="K24" s="12" t="e">
        <f t="shared" si="3"/>
        <v>#N/A</v>
      </c>
      <c r="L24" s="12" t="e">
        <f t="shared" si="3"/>
        <v>#N/A</v>
      </c>
      <c r="M24" s="2"/>
      <c r="N24" s="12" t="e">
        <f t="shared" si="4"/>
        <v>#N/A</v>
      </c>
      <c r="O24" s="12" t="e">
        <f t="shared" si="4"/>
        <v>#N/A</v>
      </c>
      <c r="P24" s="2"/>
      <c r="Q24" s="12" t="e">
        <f t="shared" si="5"/>
        <v>#N/A</v>
      </c>
      <c r="R24" s="12" t="e">
        <f t="shared" si="5"/>
        <v>#N/A</v>
      </c>
      <c r="S24" s="2"/>
      <c r="T24" s="12">
        <f t="shared" si="0"/>
        <v>89</v>
      </c>
      <c r="U24" s="12">
        <f>RANK(T24,$T$18:$T$67,1)+COUNTIF(T24:$T$67,T24)-1</f>
        <v>7</v>
      </c>
      <c r="V24" s="2"/>
      <c r="W24" s="2"/>
      <c r="X24" s="2"/>
      <c r="Y24" s="2"/>
      <c r="Z24" s="2"/>
      <c r="AA24" s="2"/>
      <c r="AB24" s="2"/>
      <c r="AC24" s="2"/>
      <c r="AD24" s="2"/>
      <c r="AE24" s="2"/>
      <c r="AF24" s="2"/>
      <c r="AG24" s="2"/>
      <c r="AH24" s="2"/>
      <c r="AI24" s="15">
        <v>7</v>
      </c>
      <c r="AJ24" s="15" t="str">
        <f t="shared" si="6"/>
        <v>#7</v>
      </c>
      <c r="AK24" s="2"/>
      <c r="AL24" s="4" t="str">
        <f t="shared" si="7"/>
        <v>TOP RIGHT</v>
      </c>
    </row>
    <row r="25" spans="1:38" ht="14.5" x14ac:dyDescent="0.35">
      <c r="A25" s="2"/>
      <c r="B25" s="15" t="s">
        <v>34</v>
      </c>
      <c r="C25" s="10">
        <v>8</v>
      </c>
      <c r="D25" s="10">
        <v>1</v>
      </c>
      <c r="E25" s="2"/>
      <c r="F25" s="12" t="str">
        <f t="shared" si="1"/>
        <v>BOTTOM RIGHT</v>
      </c>
      <c r="G25" s="2"/>
      <c r="H25" s="12" t="e">
        <f t="shared" si="2"/>
        <v>#N/A</v>
      </c>
      <c r="I25" s="12" t="e">
        <f t="shared" si="2"/>
        <v>#N/A</v>
      </c>
      <c r="J25" s="2"/>
      <c r="K25" s="12">
        <f t="shared" si="3"/>
        <v>8</v>
      </c>
      <c r="L25" s="12">
        <f t="shared" si="3"/>
        <v>1</v>
      </c>
      <c r="M25" s="2"/>
      <c r="N25" s="12" t="e">
        <f t="shared" si="4"/>
        <v>#N/A</v>
      </c>
      <c r="O25" s="12" t="e">
        <f t="shared" si="4"/>
        <v>#N/A</v>
      </c>
      <c r="P25" s="2"/>
      <c r="Q25" s="12" t="e">
        <f t="shared" si="5"/>
        <v>#N/A</v>
      </c>
      <c r="R25" s="12" t="e">
        <f t="shared" si="5"/>
        <v>#N/A</v>
      </c>
      <c r="S25" s="2"/>
      <c r="T25" s="12">
        <f t="shared" si="0"/>
        <v>191</v>
      </c>
      <c r="U25" s="12">
        <f>RANK(T25,$T$18:$T$67,1)+COUNTIF(T25:$T$67,T25)-1</f>
        <v>17</v>
      </c>
      <c r="V25" s="2"/>
      <c r="W25" s="2"/>
      <c r="X25" s="2"/>
      <c r="Y25" s="2"/>
      <c r="Z25" s="2"/>
      <c r="AA25" s="2"/>
      <c r="AB25" s="2"/>
      <c r="AC25" s="2"/>
      <c r="AD25" s="2"/>
      <c r="AE25" s="2"/>
      <c r="AF25" s="2"/>
      <c r="AG25" s="2"/>
      <c r="AH25" s="2"/>
      <c r="AI25" s="15">
        <v>8</v>
      </c>
      <c r="AJ25" s="15" t="str">
        <f t="shared" si="6"/>
        <v>#20</v>
      </c>
      <c r="AK25" s="2"/>
      <c r="AL25" s="4" t="str">
        <f t="shared" si="7"/>
        <v>TOP RIGHT</v>
      </c>
    </row>
    <row r="26" spans="1:38" ht="14.5" x14ac:dyDescent="0.35">
      <c r="A26" s="2"/>
      <c r="B26" s="15" t="s">
        <v>35</v>
      </c>
      <c r="C26" s="10">
        <v>6</v>
      </c>
      <c r="D26" s="10">
        <v>4</v>
      </c>
      <c r="E26" s="2"/>
      <c r="F26" s="12" t="str">
        <f t="shared" si="1"/>
        <v>TOP RIGHT</v>
      </c>
      <c r="G26" s="2"/>
      <c r="H26" s="12">
        <f t="shared" si="2"/>
        <v>6</v>
      </c>
      <c r="I26" s="12">
        <f t="shared" si="2"/>
        <v>4</v>
      </c>
      <c r="J26" s="2"/>
      <c r="K26" s="12" t="e">
        <f t="shared" si="3"/>
        <v>#N/A</v>
      </c>
      <c r="L26" s="12" t="e">
        <f t="shared" si="3"/>
        <v>#N/A</v>
      </c>
      <c r="M26" s="2"/>
      <c r="N26" s="12" t="e">
        <f t="shared" si="4"/>
        <v>#N/A</v>
      </c>
      <c r="O26" s="12" t="e">
        <f t="shared" si="4"/>
        <v>#N/A</v>
      </c>
      <c r="P26" s="2"/>
      <c r="Q26" s="12" t="e">
        <f t="shared" si="5"/>
        <v>#N/A</v>
      </c>
      <c r="R26" s="12" t="e">
        <f t="shared" si="5"/>
        <v>#N/A</v>
      </c>
      <c r="S26" s="2"/>
      <c r="T26" s="12">
        <f t="shared" si="0"/>
        <v>90</v>
      </c>
      <c r="U26" s="12">
        <f>RANK(T26,$T$18:$T$67,1)+COUNTIF(T26:$T$67,T26)-1</f>
        <v>9</v>
      </c>
      <c r="V26" s="2"/>
      <c r="W26" s="2"/>
      <c r="X26" s="2"/>
      <c r="Y26" s="2"/>
      <c r="Z26" s="2"/>
      <c r="AA26" s="2"/>
      <c r="AB26" s="2"/>
      <c r="AC26" s="2"/>
      <c r="AD26" s="2"/>
      <c r="AE26" s="2"/>
      <c r="AF26" s="2"/>
      <c r="AG26" s="2"/>
      <c r="AH26" s="2"/>
      <c r="AI26" s="15">
        <v>9</v>
      </c>
      <c r="AJ26" s="15" t="str">
        <f t="shared" si="6"/>
        <v>#9</v>
      </c>
      <c r="AK26" s="2"/>
      <c r="AL26" s="4" t="str">
        <f t="shared" si="7"/>
        <v>TOP RIGHT</v>
      </c>
    </row>
    <row r="27" spans="1:38" ht="14.5" x14ac:dyDescent="0.35">
      <c r="A27" s="2"/>
      <c r="B27" s="15" t="s">
        <v>36</v>
      </c>
      <c r="C27" s="10">
        <v>4</v>
      </c>
      <c r="D27" s="10">
        <v>3</v>
      </c>
      <c r="E27" s="2"/>
      <c r="F27" s="12" t="str">
        <f t="shared" si="1"/>
        <v>TOP RIGHT</v>
      </c>
      <c r="G27" s="2"/>
      <c r="H27" s="12">
        <f t="shared" si="2"/>
        <v>4</v>
      </c>
      <c r="I27" s="12">
        <f t="shared" si="2"/>
        <v>3</v>
      </c>
      <c r="J27" s="2"/>
      <c r="K27" s="12" t="e">
        <f t="shared" si="3"/>
        <v>#N/A</v>
      </c>
      <c r="L27" s="12" t="e">
        <f t="shared" si="3"/>
        <v>#N/A</v>
      </c>
      <c r="M27" s="2"/>
      <c r="N27" s="12" t="e">
        <f t="shared" si="4"/>
        <v>#N/A</v>
      </c>
      <c r="O27" s="12" t="e">
        <f t="shared" si="4"/>
        <v>#N/A</v>
      </c>
      <c r="P27" s="2"/>
      <c r="Q27" s="12" t="e">
        <f t="shared" si="5"/>
        <v>#N/A</v>
      </c>
      <c r="R27" s="12" t="e">
        <f t="shared" si="5"/>
        <v>#N/A</v>
      </c>
      <c r="S27" s="2"/>
      <c r="T27" s="12">
        <f t="shared" si="0"/>
        <v>93</v>
      </c>
      <c r="U27" s="12">
        <f>RANK(T27,$T$18:$T$67,1)+COUNTIF(T27:$T$67,T27)-1</f>
        <v>13</v>
      </c>
      <c r="V27" s="2"/>
      <c r="W27" s="2"/>
      <c r="X27" s="2"/>
      <c r="Y27" s="2"/>
      <c r="Z27" s="2"/>
      <c r="AA27" s="2"/>
      <c r="AB27" s="2"/>
      <c r="AC27" s="2"/>
      <c r="AD27" s="2"/>
      <c r="AE27" s="2"/>
      <c r="AF27" s="2"/>
      <c r="AG27" s="2"/>
      <c r="AH27" s="2"/>
      <c r="AI27" s="15">
        <v>10</v>
      </c>
      <c r="AJ27" s="15" t="str">
        <f t="shared" si="6"/>
        <v>#5</v>
      </c>
      <c r="AK27" s="2"/>
      <c r="AL27" s="4" t="str">
        <f t="shared" si="7"/>
        <v>TOP RIGHT</v>
      </c>
    </row>
    <row r="28" spans="1:38" ht="14.5" x14ac:dyDescent="0.35">
      <c r="A28" s="2"/>
      <c r="B28" s="15" t="s">
        <v>37</v>
      </c>
      <c r="C28" s="10">
        <v>1</v>
      </c>
      <c r="D28" s="10">
        <v>1</v>
      </c>
      <c r="E28" s="2"/>
      <c r="F28" s="12" t="str">
        <f t="shared" si="1"/>
        <v>BOTTOM LEFT</v>
      </c>
      <c r="G28" s="2"/>
      <c r="H28" s="12" t="e">
        <f t="shared" si="2"/>
        <v>#N/A</v>
      </c>
      <c r="I28" s="12" t="e">
        <f t="shared" si="2"/>
        <v>#N/A</v>
      </c>
      <c r="J28" s="2"/>
      <c r="K28" s="12" t="e">
        <f t="shared" si="3"/>
        <v>#N/A</v>
      </c>
      <c r="L28" s="12" t="e">
        <f t="shared" si="3"/>
        <v>#N/A</v>
      </c>
      <c r="M28" s="2"/>
      <c r="N28" s="12" t="e">
        <f t="shared" si="4"/>
        <v>#N/A</v>
      </c>
      <c r="O28" s="12" t="e">
        <f t="shared" si="4"/>
        <v>#N/A</v>
      </c>
      <c r="P28" s="2"/>
      <c r="Q28" s="12">
        <f t="shared" si="5"/>
        <v>1</v>
      </c>
      <c r="R28" s="12">
        <f t="shared" si="5"/>
        <v>1</v>
      </c>
      <c r="S28" s="2"/>
      <c r="T28" s="12">
        <f t="shared" si="0"/>
        <v>398</v>
      </c>
      <c r="U28" s="12">
        <f>RANK(T28,$T$18:$T$67,1)+COUNTIF(T28:$T$67,T28)-1</f>
        <v>49</v>
      </c>
      <c r="V28" s="2"/>
      <c r="W28" s="2"/>
      <c r="X28" s="2"/>
      <c r="Y28" s="2"/>
      <c r="Z28" s="2"/>
      <c r="AA28" s="2"/>
      <c r="AB28" s="2"/>
      <c r="AC28" s="2"/>
      <c r="AD28" s="2"/>
      <c r="AE28" s="2"/>
      <c r="AF28" s="2"/>
      <c r="AG28" s="2"/>
      <c r="AH28" s="2"/>
      <c r="AI28" s="15">
        <v>11</v>
      </c>
      <c r="AJ28" s="15" t="str">
        <f t="shared" si="6"/>
        <v>#50</v>
      </c>
      <c r="AK28" s="2"/>
      <c r="AL28" s="4" t="str">
        <f t="shared" si="7"/>
        <v>TOP RIGHT</v>
      </c>
    </row>
    <row r="29" spans="1:38" ht="14.5" x14ac:dyDescent="0.35">
      <c r="A29" s="2"/>
      <c r="B29" s="15" t="s">
        <v>38</v>
      </c>
      <c r="C29" s="10">
        <v>2</v>
      </c>
      <c r="D29" s="10">
        <v>5</v>
      </c>
      <c r="E29" s="2"/>
      <c r="F29" s="12" t="str">
        <f t="shared" si="1"/>
        <v>TOP LEFT</v>
      </c>
      <c r="G29" s="2"/>
      <c r="H29" s="12" t="e">
        <f t="shared" si="2"/>
        <v>#N/A</v>
      </c>
      <c r="I29" s="12" t="e">
        <f t="shared" si="2"/>
        <v>#N/A</v>
      </c>
      <c r="J29" s="2"/>
      <c r="K29" s="12" t="e">
        <f t="shared" si="3"/>
        <v>#N/A</v>
      </c>
      <c r="L29" s="12" t="e">
        <f t="shared" si="3"/>
        <v>#N/A</v>
      </c>
      <c r="M29" s="2"/>
      <c r="N29" s="12">
        <f t="shared" si="4"/>
        <v>2</v>
      </c>
      <c r="O29" s="12">
        <f t="shared" si="4"/>
        <v>5</v>
      </c>
      <c r="P29" s="2"/>
      <c r="Q29" s="12" t="e">
        <f t="shared" si="5"/>
        <v>#N/A</v>
      </c>
      <c r="R29" s="12" t="e">
        <f t="shared" si="5"/>
        <v>#N/A</v>
      </c>
      <c r="S29" s="2"/>
      <c r="T29" s="12">
        <f t="shared" si="0"/>
        <v>293</v>
      </c>
      <c r="U29" s="12">
        <f>RANK(T29,$T$18:$T$67,1)+COUNTIF(T29:$T$67,T29)-1</f>
        <v>35</v>
      </c>
      <c r="V29" s="2"/>
      <c r="W29" s="2"/>
      <c r="X29" s="2"/>
      <c r="Y29" s="2"/>
      <c r="Z29" s="2"/>
      <c r="AA29" s="2"/>
      <c r="AB29" s="2"/>
      <c r="AC29" s="2"/>
      <c r="AD29" s="2"/>
      <c r="AE29" s="2"/>
      <c r="AF29" s="2"/>
      <c r="AG29" s="2"/>
      <c r="AH29" s="2"/>
      <c r="AI29" s="15">
        <v>12</v>
      </c>
      <c r="AJ29" s="15" t="str">
        <f t="shared" si="6"/>
        <v>#26</v>
      </c>
      <c r="AK29" s="2"/>
      <c r="AL29" s="4" t="str">
        <f t="shared" si="7"/>
        <v>TOP RIGHT</v>
      </c>
    </row>
    <row r="30" spans="1:38" ht="14.5" x14ac:dyDescent="0.35">
      <c r="A30" s="2"/>
      <c r="B30" s="15" t="s">
        <v>39</v>
      </c>
      <c r="C30" s="10">
        <v>1</v>
      </c>
      <c r="D30" s="10">
        <v>1</v>
      </c>
      <c r="E30" s="2"/>
      <c r="F30" s="12" t="str">
        <f t="shared" si="1"/>
        <v>BOTTOM LEFT</v>
      </c>
      <c r="G30" s="2"/>
      <c r="H30" s="12" t="e">
        <f t="shared" si="2"/>
        <v>#N/A</v>
      </c>
      <c r="I30" s="12" t="e">
        <f t="shared" si="2"/>
        <v>#N/A</v>
      </c>
      <c r="J30" s="2"/>
      <c r="K30" s="12" t="e">
        <f t="shared" si="3"/>
        <v>#N/A</v>
      </c>
      <c r="L30" s="12" t="e">
        <f t="shared" si="3"/>
        <v>#N/A</v>
      </c>
      <c r="M30" s="2"/>
      <c r="N30" s="12" t="e">
        <f t="shared" si="4"/>
        <v>#N/A</v>
      </c>
      <c r="O30" s="12" t="e">
        <f t="shared" si="4"/>
        <v>#N/A</v>
      </c>
      <c r="P30" s="2"/>
      <c r="Q30" s="12">
        <f t="shared" si="5"/>
        <v>1</v>
      </c>
      <c r="R30" s="12">
        <f t="shared" si="5"/>
        <v>1</v>
      </c>
      <c r="S30" s="2"/>
      <c r="T30" s="12">
        <f t="shared" si="0"/>
        <v>398</v>
      </c>
      <c r="U30" s="12">
        <f>RANK(T30,$T$18:$T$67,1)+COUNTIF(T30:$T$67,T30)-1</f>
        <v>48</v>
      </c>
      <c r="V30" s="2"/>
      <c r="W30" s="2"/>
      <c r="X30" s="2"/>
      <c r="Y30" s="2"/>
      <c r="Z30" s="2"/>
      <c r="AA30" s="2"/>
      <c r="AB30" s="2"/>
      <c r="AC30" s="2"/>
      <c r="AD30" s="2"/>
      <c r="AE30" s="2"/>
      <c r="AF30" s="2"/>
      <c r="AG30" s="2"/>
      <c r="AH30" s="2"/>
      <c r="AI30" s="15">
        <v>13</v>
      </c>
      <c r="AJ30" s="15" t="str">
        <f t="shared" si="6"/>
        <v>#10</v>
      </c>
      <c r="AK30" s="2"/>
      <c r="AL30" s="4" t="str">
        <f t="shared" si="7"/>
        <v>TOP RIGHT</v>
      </c>
    </row>
    <row r="31" spans="1:38" ht="14.5" x14ac:dyDescent="0.35">
      <c r="A31" s="2"/>
      <c r="B31" s="15" t="s">
        <v>40</v>
      </c>
      <c r="C31" s="10">
        <v>7</v>
      </c>
      <c r="D31" s="10">
        <v>6</v>
      </c>
      <c r="E31" s="2"/>
      <c r="F31" s="12" t="str">
        <f t="shared" si="1"/>
        <v>TOP RIGHT</v>
      </c>
      <c r="G31" s="2"/>
      <c r="H31" s="12">
        <f t="shared" si="2"/>
        <v>7</v>
      </c>
      <c r="I31" s="12">
        <f t="shared" si="2"/>
        <v>6</v>
      </c>
      <c r="J31" s="2"/>
      <c r="K31" s="12" t="e">
        <f t="shared" si="3"/>
        <v>#N/A</v>
      </c>
      <c r="L31" s="12" t="e">
        <f t="shared" si="3"/>
        <v>#N/A</v>
      </c>
      <c r="M31" s="2"/>
      <c r="N31" s="12" t="e">
        <f t="shared" si="4"/>
        <v>#N/A</v>
      </c>
      <c r="O31" s="12" t="e">
        <f t="shared" si="4"/>
        <v>#N/A</v>
      </c>
      <c r="P31" s="2"/>
      <c r="Q31" s="12" t="e">
        <f t="shared" si="5"/>
        <v>#N/A</v>
      </c>
      <c r="R31" s="12" t="e">
        <f t="shared" si="5"/>
        <v>#N/A</v>
      </c>
      <c r="S31" s="2"/>
      <c r="T31" s="12">
        <f t="shared" si="0"/>
        <v>87</v>
      </c>
      <c r="U31" s="12">
        <f>RANK(T31,$T$18:$T$67,1)+COUNTIF(T31:$T$67,T31)-1</f>
        <v>3</v>
      </c>
      <c r="V31" s="2"/>
      <c r="W31" s="2"/>
      <c r="X31" s="2"/>
      <c r="Y31" s="2"/>
      <c r="Z31" s="2"/>
      <c r="AA31" s="2"/>
      <c r="AB31" s="2"/>
      <c r="AC31" s="2"/>
      <c r="AD31" s="2"/>
      <c r="AE31" s="2"/>
      <c r="AF31" s="2"/>
      <c r="AG31" s="2"/>
      <c r="AH31" s="2"/>
      <c r="AI31" s="15">
        <v>14</v>
      </c>
      <c r="AJ31" s="15" t="str">
        <f t="shared" si="6"/>
        <v>#49</v>
      </c>
      <c r="AK31" s="2"/>
      <c r="AL31" s="4" t="str">
        <f t="shared" si="7"/>
        <v>BOTTOM RIGHT</v>
      </c>
    </row>
    <row r="32" spans="1:38" ht="14.5" x14ac:dyDescent="0.35">
      <c r="A32" s="2"/>
      <c r="B32" s="15" t="s">
        <v>41</v>
      </c>
      <c r="C32" s="10">
        <v>4</v>
      </c>
      <c r="D32" s="10">
        <v>0</v>
      </c>
      <c r="E32" s="2"/>
      <c r="F32" s="12" t="str">
        <f t="shared" si="1"/>
        <v>BOTTOM LEFT</v>
      </c>
      <c r="G32" s="2"/>
      <c r="H32" s="12" t="e">
        <f t="shared" si="2"/>
        <v>#N/A</v>
      </c>
      <c r="I32" s="12" t="e">
        <f t="shared" si="2"/>
        <v>#N/A</v>
      </c>
      <c r="J32" s="2"/>
      <c r="K32" s="12" t="e">
        <f t="shared" si="3"/>
        <v>#N/A</v>
      </c>
      <c r="L32" s="12" t="e">
        <f t="shared" si="3"/>
        <v>#N/A</v>
      </c>
      <c r="M32" s="2"/>
      <c r="N32" s="12" t="e">
        <f t="shared" si="4"/>
        <v>#N/A</v>
      </c>
      <c r="O32" s="12" t="e">
        <f t="shared" si="4"/>
        <v>#N/A</v>
      </c>
      <c r="P32" s="2"/>
      <c r="Q32" s="12">
        <f t="shared" si="5"/>
        <v>4</v>
      </c>
      <c r="R32" s="12">
        <f t="shared" si="5"/>
        <v>0</v>
      </c>
      <c r="S32" s="2"/>
      <c r="T32" s="12">
        <f t="shared" si="0"/>
        <v>396</v>
      </c>
      <c r="U32" s="12">
        <f>RANK(T32,$T$18:$T$67,1)+COUNTIF(T32:$T$67,T32)-1</f>
        <v>45</v>
      </c>
      <c r="V32" s="2"/>
      <c r="W32" s="2"/>
      <c r="X32" s="2"/>
      <c r="Y32" s="2"/>
      <c r="Z32" s="2"/>
      <c r="AA32" s="2"/>
      <c r="AB32" s="2"/>
      <c r="AC32" s="2"/>
      <c r="AD32" s="2"/>
      <c r="AE32" s="2"/>
      <c r="AF32" s="2"/>
      <c r="AG32" s="2"/>
      <c r="AH32" s="2"/>
      <c r="AI32" s="15">
        <v>15</v>
      </c>
      <c r="AJ32" s="15" t="str">
        <f t="shared" si="6"/>
        <v>#19</v>
      </c>
      <c r="AK32" s="2"/>
      <c r="AL32" s="4" t="str">
        <f t="shared" si="7"/>
        <v>BOTTOM RIGHT</v>
      </c>
    </row>
    <row r="33" spans="1:38" ht="14.5" x14ac:dyDescent="0.35">
      <c r="A33" s="2"/>
      <c r="B33" s="15" t="s">
        <v>42</v>
      </c>
      <c r="C33" s="10">
        <v>5</v>
      </c>
      <c r="D33" s="10">
        <v>1</v>
      </c>
      <c r="E33" s="2"/>
      <c r="F33" s="12" t="str">
        <f t="shared" si="1"/>
        <v>BOTTOM RIGHT</v>
      </c>
      <c r="G33" s="2"/>
      <c r="H33" s="12" t="e">
        <f t="shared" si="2"/>
        <v>#N/A</v>
      </c>
      <c r="I33" s="12" t="e">
        <f t="shared" si="2"/>
        <v>#N/A</v>
      </c>
      <c r="J33" s="2"/>
      <c r="K33" s="12">
        <f t="shared" si="3"/>
        <v>5</v>
      </c>
      <c r="L33" s="12">
        <f t="shared" si="3"/>
        <v>1</v>
      </c>
      <c r="M33" s="2"/>
      <c r="N33" s="12" t="e">
        <f t="shared" si="4"/>
        <v>#N/A</v>
      </c>
      <c r="O33" s="12" t="e">
        <f t="shared" si="4"/>
        <v>#N/A</v>
      </c>
      <c r="P33" s="2"/>
      <c r="Q33" s="12" t="e">
        <f t="shared" si="5"/>
        <v>#N/A</v>
      </c>
      <c r="R33" s="12" t="e">
        <f t="shared" si="5"/>
        <v>#N/A</v>
      </c>
      <c r="S33" s="2"/>
      <c r="T33" s="12">
        <f t="shared" si="0"/>
        <v>194</v>
      </c>
      <c r="U33" s="12">
        <f>RANK(T33,$T$18:$T$67,1)+COUNTIF(T33:$T$67,T33)-1</f>
        <v>30</v>
      </c>
      <c r="V33" s="2"/>
      <c r="W33" s="2"/>
      <c r="X33" s="2"/>
      <c r="Y33" s="2"/>
      <c r="Z33" s="2"/>
      <c r="AA33" s="2"/>
      <c r="AB33" s="2"/>
      <c r="AC33" s="2"/>
      <c r="AD33" s="2"/>
      <c r="AE33" s="2"/>
      <c r="AF33" s="2"/>
      <c r="AG33" s="2"/>
      <c r="AH33" s="2"/>
      <c r="AI33" s="15">
        <v>16</v>
      </c>
      <c r="AJ33" s="15" t="str">
        <f t="shared" si="6"/>
        <v>#39</v>
      </c>
      <c r="AK33" s="2"/>
      <c r="AL33" s="4" t="str">
        <f t="shared" si="7"/>
        <v>BOTTOM RIGHT</v>
      </c>
    </row>
    <row r="34" spans="1:38" ht="14.5" x14ac:dyDescent="0.35">
      <c r="A34" s="2"/>
      <c r="B34" s="15" t="s">
        <v>43</v>
      </c>
      <c r="C34" s="10">
        <v>2</v>
      </c>
      <c r="D34" s="10">
        <v>4</v>
      </c>
      <c r="E34" s="2"/>
      <c r="F34" s="12" t="str">
        <f t="shared" si="1"/>
        <v>TOP LEFT</v>
      </c>
      <c r="G34" s="2"/>
      <c r="H34" s="12" t="e">
        <f t="shared" si="2"/>
        <v>#N/A</v>
      </c>
      <c r="I34" s="12" t="e">
        <f t="shared" si="2"/>
        <v>#N/A</v>
      </c>
      <c r="J34" s="2"/>
      <c r="K34" s="12" t="e">
        <f t="shared" si="3"/>
        <v>#N/A</v>
      </c>
      <c r="L34" s="12" t="e">
        <f t="shared" si="3"/>
        <v>#N/A</v>
      </c>
      <c r="M34" s="2"/>
      <c r="N34" s="12">
        <f t="shared" si="4"/>
        <v>2</v>
      </c>
      <c r="O34" s="12">
        <f t="shared" si="4"/>
        <v>4</v>
      </c>
      <c r="P34" s="2"/>
      <c r="Q34" s="12" t="e">
        <f t="shared" si="5"/>
        <v>#N/A</v>
      </c>
      <c r="R34" s="12" t="e">
        <f t="shared" si="5"/>
        <v>#N/A</v>
      </c>
      <c r="S34" s="2"/>
      <c r="T34" s="12">
        <f t="shared" si="0"/>
        <v>294</v>
      </c>
      <c r="U34" s="12">
        <f>RANK(T34,$T$18:$T$67,1)+COUNTIF(T34:$T$67,T34)-1</f>
        <v>38</v>
      </c>
      <c r="V34" s="2"/>
      <c r="W34" s="2"/>
      <c r="X34" s="2"/>
      <c r="Y34" s="2"/>
      <c r="Z34" s="2"/>
      <c r="AA34" s="2"/>
      <c r="AB34" s="2"/>
      <c r="AC34" s="2"/>
      <c r="AD34" s="2"/>
      <c r="AE34" s="2"/>
      <c r="AF34" s="2"/>
      <c r="AG34" s="2"/>
      <c r="AH34" s="2"/>
      <c r="AI34" s="15">
        <v>17</v>
      </c>
      <c r="AJ34" s="15" t="str">
        <f t="shared" si="6"/>
        <v>#8</v>
      </c>
      <c r="AK34" s="2"/>
      <c r="AL34" s="4" t="str">
        <f t="shared" si="7"/>
        <v>BOTTOM RIGHT</v>
      </c>
    </row>
    <row r="35" spans="1:38" ht="14.5" x14ac:dyDescent="0.35">
      <c r="A35" s="2"/>
      <c r="B35" s="15" t="s">
        <v>44</v>
      </c>
      <c r="C35" s="10">
        <v>1</v>
      </c>
      <c r="D35" s="10">
        <v>3</v>
      </c>
      <c r="E35" s="2"/>
      <c r="F35" s="12" t="str">
        <f t="shared" si="1"/>
        <v>BOTTOM LEFT</v>
      </c>
      <c r="G35" s="2"/>
      <c r="H35" s="12" t="e">
        <f t="shared" si="2"/>
        <v>#N/A</v>
      </c>
      <c r="I35" s="12" t="e">
        <f t="shared" si="2"/>
        <v>#N/A</v>
      </c>
      <c r="J35" s="2"/>
      <c r="K35" s="12" t="e">
        <f t="shared" si="3"/>
        <v>#N/A</v>
      </c>
      <c r="L35" s="12" t="e">
        <f t="shared" si="3"/>
        <v>#N/A</v>
      </c>
      <c r="M35" s="2"/>
      <c r="N35" s="12" t="e">
        <f t="shared" si="4"/>
        <v>#N/A</v>
      </c>
      <c r="O35" s="12" t="e">
        <f t="shared" si="4"/>
        <v>#N/A</v>
      </c>
      <c r="P35" s="2"/>
      <c r="Q35" s="12">
        <f t="shared" si="5"/>
        <v>1</v>
      </c>
      <c r="R35" s="12">
        <f t="shared" si="5"/>
        <v>3</v>
      </c>
      <c r="S35" s="2"/>
      <c r="T35" s="12">
        <f t="shared" si="0"/>
        <v>396</v>
      </c>
      <c r="U35" s="12">
        <f>RANK(T35,$T$18:$T$67,1)+COUNTIF(T35:$T$67,T35)-1</f>
        <v>44</v>
      </c>
      <c r="V35" s="2"/>
      <c r="W35" s="2"/>
      <c r="X35" s="2"/>
      <c r="Y35" s="2"/>
      <c r="Z35" s="2"/>
      <c r="AA35" s="2"/>
      <c r="AB35" s="2"/>
      <c r="AC35" s="2"/>
      <c r="AD35" s="2"/>
      <c r="AE35" s="2"/>
      <c r="AF35" s="2"/>
      <c r="AG35" s="2"/>
      <c r="AH35" s="2"/>
      <c r="AI35" s="15">
        <v>18</v>
      </c>
      <c r="AJ35" s="15" t="str">
        <f t="shared" si="6"/>
        <v>#47</v>
      </c>
      <c r="AK35" s="2"/>
      <c r="AL35" s="4" t="str">
        <f t="shared" si="7"/>
        <v>BOTTOM RIGHT</v>
      </c>
    </row>
    <row r="36" spans="1:38" ht="14.5" x14ac:dyDescent="0.35">
      <c r="A36" s="2"/>
      <c r="B36" s="15" t="s">
        <v>45</v>
      </c>
      <c r="C36" s="10">
        <v>8</v>
      </c>
      <c r="D36" s="10">
        <v>2</v>
      </c>
      <c r="E36" s="2"/>
      <c r="F36" s="12" t="str">
        <f t="shared" si="1"/>
        <v>BOTTOM RIGHT</v>
      </c>
      <c r="G36" s="2"/>
      <c r="H36" s="12" t="e">
        <f t="shared" si="2"/>
        <v>#N/A</v>
      </c>
      <c r="I36" s="12" t="e">
        <f t="shared" si="2"/>
        <v>#N/A</v>
      </c>
      <c r="J36" s="2"/>
      <c r="K36" s="12">
        <f t="shared" si="3"/>
        <v>8</v>
      </c>
      <c r="L36" s="12">
        <f t="shared" si="3"/>
        <v>2</v>
      </c>
      <c r="M36" s="2"/>
      <c r="N36" s="12" t="e">
        <f t="shared" si="4"/>
        <v>#N/A</v>
      </c>
      <c r="O36" s="12" t="e">
        <f t="shared" si="4"/>
        <v>#N/A</v>
      </c>
      <c r="P36" s="2"/>
      <c r="Q36" s="12" t="e">
        <f t="shared" si="5"/>
        <v>#N/A</v>
      </c>
      <c r="R36" s="12" t="e">
        <f t="shared" si="5"/>
        <v>#N/A</v>
      </c>
      <c r="S36" s="2"/>
      <c r="T36" s="12">
        <f t="shared" si="0"/>
        <v>190</v>
      </c>
      <c r="U36" s="12">
        <f>RANK(T36,$T$18:$T$67,1)+COUNTIF(T36:$T$67,T36)-1</f>
        <v>15</v>
      </c>
      <c r="V36" s="2"/>
      <c r="W36" s="2"/>
      <c r="X36" s="2"/>
      <c r="Y36" s="2"/>
      <c r="Z36" s="2"/>
      <c r="AA36" s="2"/>
      <c r="AB36" s="2"/>
      <c r="AC36" s="2"/>
      <c r="AD36" s="2"/>
      <c r="AE36" s="2"/>
      <c r="AF36" s="2"/>
      <c r="AG36" s="2"/>
      <c r="AH36" s="2"/>
      <c r="AI36" s="15">
        <v>19</v>
      </c>
      <c r="AJ36" s="15" t="str">
        <f t="shared" si="6"/>
        <v>#40</v>
      </c>
      <c r="AK36" s="2"/>
      <c r="AL36" s="4" t="str">
        <f t="shared" si="7"/>
        <v>BOTTOM RIGHT</v>
      </c>
    </row>
    <row r="37" spans="1:38" ht="14.5" x14ac:dyDescent="0.35">
      <c r="A37" s="2"/>
      <c r="B37" s="15" t="s">
        <v>46</v>
      </c>
      <c r="C37" s="10">
        <v>6</v>
      </c>
      <c r="D37" s="10">
        <v>4</v>
      </c>
      <c r="E37" s="2"/>
      <c r="F37" s="12" t="str">
        <f t="shared" si="1"/>
        <v>TOP RIGHT</v>
      </c>
      <c r="G37" s="2"/>
      <c r="H37" s="12">
        <f t="shared" si="2"/>
        <v>6</v>
      </c>
      <c r="I37" s="12">
        <f t="shared" si="2"/>
        <v>4</v>
      </c>
      <c r="J37" s="2"/>
      <c r="K37" s="12" t="e">
        <f t="shared" si="3"/>
        <v>#N/A</v>
      </c>
      <c r="L37" s="12" t="e">
        <f t="shared" si="3"/>
        <v>#N/A</v>
      </c>
      <c r="M37" s="2"/>
      <c r="N37" s="12" t="e">
        <f t="shared" si="4"/>
        <v>#N/A</v>
      </c>
      <c r="O37" s="12" t="e">
        <f t="shared" si="4"/>
        <v>#N/A</v>
      </c>
      <c r="P37" s="2"/>
      <c r="Q37" s="12" t="e">
        <f t="shared" si="5"/>
        <v>#N/A</v>
      </c>
      <c r="R37" s="12" t="e">
        <f t="shared" si="5"/>
        <v>#N/A</v>
      </c>
      <c r="S37" s="2"/>
      <c r="T37" s="12">
        <f t="shared" si="0"/>
        <v>90</v>
      </c>
      <c r="U37" s="12">
        <f>RANK(T37,$T$18:$T$67,1)+COUNTIF(T37:$T$67,T37)-1</f>
        <v>8</v>
      </c>
      <c r="V37" s="2"/>
      <c r="W37" s="2"/>
      <c r="X37" s="2"/>
      <c r="Y37" s="2"/>
      <c r="Z37" s="2"/>
      <c r="AA37" s="2"/>
      <c r="AB37" s="2"/>
      <c r="AC37" s="2"/>
      <c r="AD37" s="2"/>
      <c r="AE37" s="2"/>
      <c r="AF37" s="2"/>
      <c r="AG37" s="2"/>
      <c r="AH37" s="2"/>
      <c r="AI37" s="15">
        <v>20</v>
      </c>
      <c r="AJ37" s="15" t="str">
        <f t="shared" si="6"/>
        <v>#35</v>
      </c>
      <c r="AK37" s="2"/>
      <c r="AL37" s="4" t="str">
        <f t="shared" si="7"/>
        <v>BOTTOM RIGHT</v>
      </c>
    </row>
    <row r="38" spans="1:38" ht="14.5" x14ac:dyDescent="0.35">
      <c r="A38" s="2"/>
      <c r="B38" s="15" t="s">
        <v>47</v>
      </c>
      <c r="C38" s="10">
        <v>7</v>
      </c>
      <c r="D38" s="10">
        <v>0</v>
      </c>
      <c r="E38" s="2"/>
      <c r="F38" s="12" t="str">
        <f t="shared" si="1"/>
        <v>BOTTOM RIGHT</v>
      </c>
      <c r="G38" s="2"/>
      <c r="H38" s="12" t="e">
        <f t="shared" si="2"/>
        <v>#N/A</v>
      </c>
      <c r="I38" s="12" t="e">
        <f t="shared" si="2"/>
        <v>#N/A</v>
      </c>
      <c r="J38" s="2"/>
      <c r="K38" s="12">
        <f t="shared" si="3"/>
        <v>7</v>
      </c>
      <c r="L38" s="12">
        <f t="shared" si="3"/>
        <v>0</v>
      </c>
      <c r="M38" s="2"/>
      <c r="N38" s="12" t="e">
        <f t="shared" si="4"/>
        <v>#N/A</v>
      </c>
      <c r="O38" s="12" t="e">
        <f t="shared" si="4"/>
        <v>#N/A</v>
      </c>
      <c r="P38" s="2"/>
      <c r="Q38" s="12" t="e">
        <f t="shared" si="5"/>
        <v>#N/A</v>
      </c>
      <c r="R38" s="12" t="e">
        <f t="shared" si="5"/>
        <v>#N/A</v>
      </c>
      <c r="S38" s="2"/>
      <c r="T38" s="12">
        <f t="shared" si="0"/>
        <v>193</v>
      </c>
      <c r="U38" s="12">
        <f>RANK(T38,$T$18:$T$67,1)+COUNTIF(T38:$T$67,T38)-1</f>
        <v>27</v>
      </c>
      <c r="V38" s="2"/>
      <c r="W38" s="2"/>
      <c r="X38" s="2"/>
      <c r="Y38" s="2"/>
      <c r="Z38" s="2"/>
      <c r="AA38" s="2"/>
      <c r="AB38" s="2"/>
      <c r="AC38" s="2"/>
      <c r="AD38" s="2"/>
      <c r="AE38" s="2"/>
      <c r="AF38" s="2"/>
      <c r="AG38" s="2"/>
      <c r="AH38" s="2"/>
      <c r="AI38" s="15">
        <v>21</v>
      </c>
      <c r="AJ38" s="15" t="str">
        <f t="shared" si="6"/>
        <v>#24</v>
      </c>
      <c r="AK38" s="2"/>
      <c r="AL38" s="4" t="str">
        <f t="shared" si="7"/>
        <v>BOTTOM RIGHT</v>
      </c>
    </row>
    <row r="39" spans="1:38" ht="14.5" x14ac:dyDescent="0.35">
      <c r="A39" s="2"/>
      <c r="B39" s="15" t="s">
        <v>48</v>
      </c>
      <c r="C39" s="10">
        <v>8</v>
      </c>
      <c r="D39" s="10">
        <v>3</v>
      </c>
      <c r="E39" s="2"/>
      <c r="F39" s="12" t="str">
        <f t="shared" si="1"/>
        <v>TOP RIGHT</v>
      </c>
      <c r="G39" s="2"/>
      <c r="H39" s="12">
        <f t="shared" si="2"/>
        <v>8</v>
      </c>
      <c r="I39" s="12">
        <f t="shared" si="2"/>
        <v>3</v>
      </c>
      <c r="J39" s="2"/>
      <c r="K39" s="12" t="e">
        <f t="shared" si="3"/>
        <v>#N/A</v>
      </c>
      <c r="L39" s="12" t="e">
        <f t="shared" si="3"/>
        <v>#N/A</v>
      </c>
      <c r="M39" s="2"/>
      <c r="N39" s="12" t="e">
        <f t="shared" si="4"/>
        <v>#N/A</v>
      </c>
      <c r="O39" s="12" t="e">
        <f t="shared" si="4"/>
        <v>#N/A</v>
      </c>
      <c r="P39" s="2"/>
      <c r="Q39" s="12" t="e">
        <f t="shared" si="5"/>
        <v>#N/A</v>
      </c>
      <c r="R39" s="12" t="e">
        <f t="shared" si="5"/>
        <v>#N/A</v>
      </c>
      <c r="S39" s="2"/>
      <c r="T39" s="12">
        <f t="shared" si="0"/>
        <v>89</v>
      </c>
      <c r="U39" s="12">
        <f>RANK(T39,$T$18:$T$67,1)+COUNTIF(T39:$T$67,T39)-1</f>
        <v>6</v>
      </c>
      <c r="V39" s="2"/>
      <c r="W39" s="2"/>
      <c r="X39" s="2"/>
      <c r="Y39" s="2"/>
      <c r="Z39" s="2"/>
      <c r="AA39" s="2"/>
      <c r="AB39" s="2"/>
      <c r="AC39" s="2"/>
      <c r="AD39" s="2"/>
      <c r="AE39" s="2"/>
      <c r="AF39" s="2"/>
      <c r="AG39" s="2"/>
      <c r="AH39" s="2"/>
      <c r="AI39" s="15">
        <v>22</v>
      </c>
      <c r="AJ39" s="15" t="str">
        <f t="shared" si="6"/>
        <v>#46</v>
      </c>
      <c r="AK39" s="2"/>
      <c r="AL39" s="4" t="str">
        <f t="shared" si="7"/>
        <v>BOTTOM RIGHT</v>
      </c>
    </row>
    <row r="40" spans="1:38" ht="14.5" x14ac:dyDescent="0.35">
      <c r="A40" s="2"/>
      <c r="B40" s="15" t="s">
        <v>49</v>
      </c>
      <c r="C40" s="10">
        <v>6</v>
      </c>
      <c r="D40" s="10">
        <v>1</v>
      </c>
      <c r="E40" s="2"/>
      <c r="F40" s="12" t="str">
        <f t="shared" si="1"/>
        <v>BOTTOM RIGHT</v>
      </c>
      <c r="G40" s="2"/>
      <c r="H40" s="12" t="e">
        <f t="shared" si="2"/>
        <v>#N/A</v>
      </c>
      <c r="I40" s="12" t="e">
        <f t="shared" si="2"/>
        <v>#N/A</v>
      </c>
      <c r="J40" s="2"/>
      <c r="K40" s="12">
        <f t="shared" si="3"/>
        <v>6</v>
      </c>
      <c r="L40" s="12">
        <f t="shared" si="3"/>
        <v>1</v>
      </c>
      <c r="M40" s="2"/>
      <c r="N40" s="12" t="e">
        <f t="shared" si="4"/>
        <v>#N/A</v>
      </c>
      <c r="O40" s="12" t="e">
        <f t="shared" si="4"/>
        <v>#N/A</v>
      </c>
      <c r="P40" s="2"/>
      <c r="Q40" s="12" t="e">
        <f t="shared" si="5"/>
        <v>#N/A</v>
      </c>
      <c r="R40" s="12" t="e">
        <f t="shared" si="5"/>
        <v>#N/A</v>
      </c>
      <c r="S40" s="2"/>
      <c r="T40" s="12">
        <f t="shared" si="0"/>
        <v>193</v>
      </c>
      <c r="U40" s="12">
        <f>RANK(T40,$T$18:$T$67,1)+COUNTIF(T40:$T$67,T40)-1</f>
        <v>26</v>
      </c>
      <c r="V40" s="2"/>
      <c r="W40" s="2"/>
      <c r="X40" s="2"/>
      <c r="Y40" s="2"/>
      <c r="Z40" s="2"/>
      <c r="AA40" s="2"/>
      <c r="AB40" s="2"/>
      <c r="AC40" s="2"/>
      <c r="AD40" s="2"/>
      <c r="AE40" s="2"/>
      <c r="AF40" s="2"/>
      <c r="AG40" s="2"/>
      <c r="AH40" s="2"/>
      <c r="AI40" s="15">
        <v>23</v>
      </c>
      <c r="AJ40" s="15" t="str">
        <f t="shared" si="6"/>
        <v>#38</v>
      </c>
      <c r="AK40" s="2"/>
      <c r="AL40" s="4" t="str">
        <f t="shared" si="7"/>
        <v>BOTTOM RIGHT</v>
      </c>
    </row>
    <row r="41" spans="1:38" ht="14.5" x14ac:dyDescent="0.35">
      <c r="A41" s="2"/>
      <c r="B41" s="15" t="s">
        <v>50</v>
      </c>
      <c r="C41" s="10">
        <v>7</v>
      </c>
      <c r="D41" s="10">
        <v>1</v>
      </c>
      <c r="E41" s="2"/>
      <c r="F41" s="12" t="str">
        <f t="shared" si="1"/>
        <v>BOTTOM RIGHT</v>
      </c>
      <c r="G41" s="2"/>
      <c r="H41" s="12" t="e">
        <f t="shared" si="2"/>
        <v>#N/A</v>
      </c>
      <c r="I41" s="12" t="e">
        <f t="shared" si="2"/>
        <v>#N/A</v>
      </c>
      <c r="J41" s="2"/>
      <c r="K41" s="12">
        <f t="shared" si="3"/>
        <v>7</v>
      </c>
      <c r="L41" s="12">
        <f t="shared" si="3"/>
        <v>1</v>
      </c>
      <c r="M41" s="2"/>
      <c r="N41" s="12" t="e">
        <f t="shared" si="4"/>
        <v>#N/A</v>
      </c>
      <c r="O41" s="12" t="e">
        <f t="shared" si="4"/>
        <v>#N/A</v>
      </c>
      <c r="P41" s="2"/>
      <c r="Q41" s="12" t="e">
        <f t="shared" si="5"/>
        <v>#N/A</v>
      </c>
      <c r="R41" s="12" t="e">
        <f t="shared" si="5"/>
        <v>#N/A</v>
      </c>
      <c r="S41" s="2"/>
      <c r="T41" s="12">
        <f t="shared" si="0"/>
        <v>192</v>
      </c>
      <c r="U41" s="12">
        <f>RANK(T41,$T$18:$T$67,1)+COUNTIF(T41:$T$67,T41)-1</f>
        <v>21</v>
      </c>
      <c r="V41" s="2"/>
      <c r="W41" s="2"/>
      <c r="X41" s="2"/>
      <c r="Y41" s="2"/>
      <c r="Z41" s="2"/>
      <c r="AA41" s="2"/>
      <c r="AB41" s="2"/>
      <c r="AC41" s="2"/>
      <c r="AD41" s="2"/>
      <c r="AE41" s="2"/>
      <c r="AF41" s="2"/>
      <c r="AG41" s="2"/>
      <c r="AH41" s="2"/>
      <c r="AI41" s="15">
        <v>24</v>
      </c>
      <c r="AJ41" s="15" t="str">
        <f t="shared" si="6"/>
        <v>#32</v>
      </c>
      <c r="AK41" s="2"/>
      <c r="AL41" s="4" t="str">
        <f t="shared" si="7"/>
        <v>BOTTOM RIGHT</v>
      </c>
    </row>
    <row r="42" spans="1:38" ht="14.5" x14ac:dyDescent="0.35">
      <c r="A42" s="2"/>
      <c r="B42" s="15" t="s">
        <v>51</v>
      </c>
      <c r="C42" s="10">
        <v>7</v>
      </c>
      <c r="D42" s="10">
        <v>5</v>
      </c>
      <c r="E42" s="2"/>
      <c r="F42" s="12" t="str">
        <f t="shared" si="1"/>
        <v>TOP RIGHT</v>
      </c>
      <c r="G42" s="2"/>
      <c r="H42" s="12">
        <f t="shared" si="2"/>
        <v>7</v>
      </c>
      <c r="I42" s="12">
        <f t="shared" si="2"/>
        <v>5</v>
      </c>
      <c r="J42" s="2"/>
      <c r="K42" s="12" t="e">
        <f t="shared" si="3"/>
        <v>#N/A</v>
      </c>
      <c r="L42" s="12" t="e">
        <f t="shared" si="3"/>
        <v>#N/A</v>
      </c>
      <c r="M42" s="2"/>
      <c r="N42" s="12" t="e">
        <f t="shared" si="4"/>
        <v>#N/A</v>
      </c>
      <c r="O42" s="12" t="e">
        <f t="shared" si="4"/>
        <v>#N/A</v>
      </c>
      <c r="P42" s="2"/>
      <c r="Q42" s="12" t="e">
        <f t="shared" si="5"/>
        <v>#N/A</v>
      </c>
      <c r="R42" s="12" t="e">
        <f t="shared" si="5"/>
        <v>#N/A</v>
      </c>
      <c r="S42" s="2"/>
      <c r="T42" s="12">
        <f t="shared" si="0"/>
        <v>88</v>
      </c>
      <c r="U42" s="12">
        <f>RANK(T42,$T$18:$T$67,1)+COUNTIF(T42:$T$67,T42)-1</f>
        <v>4</v>
      </c>
      <c r="V42" s="2"/>
      <c r="W42" s="2"/>
      <c r="X42" s="2"/>
      <c r="Y42" s="2"/>
      <c r="Z42" s="2"/>
      <c r="AA42" s="2"/>
      <c r="AB42" s="2"/>
      <c r="AC42" s="2"/>
      <c r="AD42" s="2"/>
      <c r="AE42" s="2"/>
      <c r="AF42" s="2"/>
      <c r="AG42" s="2"/>
      <c r="AH42" s="2"/>
      <c r="AI42" s="15">
        <v>25</v>
      </c>
      <c r="AJ42" s="15" t="str">
        <f t="shared" si="6"/>
        <v>#29</v>
      </c>
      <c r="AK42" s="2"/>
      <c r="AL42" s="4" t="str">
        <f t="shared" si="7"/>
        <v>BOTTOM RIGHT</v>
      </c>
    </row>
    <row r="43" spans="1:38" ht="14.5" x14ac:dyDescent="0.35">
      <c r="A43" s="2"/>
      <c r="B43" s="15" t="s">
        <v>52</v>
      </c>
      <c r="C43" s="10">
        <v>5</v>
      </c>
      <c r="D43" s="10">
        <v>3</v>
      </c>
      <c r="E43" s="2"/>
      <c r="F43" s="12" t="str">
        <f t="shared" si="1"/>
        <v>TOP RIGHT</v>
      </c>
      <c r="G43" s="2"/>
      <c r="H43" s="12">
        <f t="shared" si="2"/>
        <v>5</v>
      </c>
      <c r="I43" s="12">
        <f t="shared" si="2"/>
        <v>3</v>
      </c>
      <c r="J43" s="2"/>
      <c r="K43" s="12" t="e">
        <f t="shared" si="3"/>
        <v>#N/A</v>
      </c>
      <c r="L43" s="12" t="e">
        <f t="shared" si="3"/>
        <v>#N/A</v>
      </c>
      <c r="M43" s="2"/>
      <c r="N43" s="12" t="e">
        <f t="shared" si="4"/>
        <v>#N/A</v>
      </c>
      <c r="O43" s="12" t="e">
        <f t="shared" si="4"/>
        <v>#N/A</v>
      </c>
      <c r="P43" s="2"/>
      <c r="Q43" s="12" t="e">
        <f t="shared" si="5"/>
        <v>#N/A</v>
      </c>
      <c r="R43" s="12" t="e">
        <f t="shared" si="5"/>
        <v>#N/A</v>
      </c>
      <c r="S43" s="2"/>
      <c r="T43" s="12">
        <f t="shared" si="0"/>
        <v>92</v>
      </c>
      <c r="U43" s="12">
        <f>RANK(T43,$T$18:$T$67,1)+COUNTIF(T43:$T$67,T43)-1</f>
        <v>12</v>
      </c>
      <c r="V43" s="2"/>
      <c r="W43" s="2"/>
      <c r="X43" s="2"/>
      <c r="Y43" s="2"/>
      <c r="Z43" s="2"/>
      <c r="AA43" s="2"/>
      <c r="AB43" s="2"/>
      <c r="AC43" s="2"/>
      <c r="AD43" s="2"/>
      <c r="AE43" s="2"/>
      <c r="AF43" s="2"/>
      <c r="AG43" s="2"/>
      <c r="AH43" s="2"/>
      <c r="AI43" s="15">
        <v>26</v>
      </c>
      <c r="AJ43" s="15" t="str">
        <f t="shared" si="6"/>
        <v>#23</v>
      </c>
      <c r="AK43" s="2"/>
      <c r="AL43" s="4" t="str">
        <f t="shared" si="7"/>
        <v>BOTTOM RIGHT</v>
      </c>
    </row>
    <row r="44" spans="1:38" ht="14.5" x14ac:dyDescent="0.35">
      <c r="A44" s="2"/>
      <c r="B44" s="15" t="s">
        <v>53</v>
      </c>
      <c r="C44" s="10">
        <v>5</v>
      </c>
      <c r="D44" s="10">
        <v>1</v>
      </c>
      <c r="E44" s="2"/>
      <c r="F44" s="12" t="str">
        <f t="shared" si="1"/>
        <v>BOTTOM RIGHT</v>
      </c>
      <c r="G44" s="2"/>
      <c r="H44" s="12" t="e">
        <f t="shared" si="2"/>
        <v>#N/A</v>
      </c>
      <c r="I44" s="12" t="e">
        <f t="shared" si="2"/>
        <v>#N/A</v>
      </c>
      <c r="J44" s="2"/>
      <c r="K44" s="12">
        <f t="shared" si="3"/>
        <v>5</v>
      </c>
      <c r="L44" s="12">
        <f t="shared" si="3"/>
        <v>1</v>
      </c>
      <c r="M44" s="2"/>
      <c r="N44" s="12" t="e">
        <f t="shared" si="4"/>
        <v>#N/A</v>
      </c>
      <c r="O44" s="12" t="e">
        <f t="shared" si="4"/>
        <v>#N/A</v>
      </c>
      <c r="P44" s="2"/>
      <c r="Q44" s="12" t="e">
        <f t="shared" si="5"/>
        <v>#N/A</v>
      </c>
      <c r="R44" s="12" t="e">
        <f t="shared" si="5"/>
        <v>#N/A</v>
      </c>
      <c r="S44" s="2"/>
      <c r="T44" s="12">
        <f t="shared" si="0"/>
        <v>194</v>
      </c>
      <c r="U44" s="12">
        <f>RANK(T44,$T$18:$T$67,1)+COUNTIF(T44:$T$67,T44)-1</f>
        <v>29</v>
      </c>
      <c r="V44" s="2"/>
      <c r="W44" s="2"/>
      <c r="X44" s="2"/>
      <c r="Y44" s="2"/>
      <c r="Z44" s="2"/>
      <c r="AA44" s="2"/>
      <c r="AB44" s="2"/>
      <c r="AC44" s="2"/>
      <c r="AD44" s="2"/>
      <c r="AE44" s="2"/>
      <c r="AF44" s="2"/>
      <c r="AG44" s="2"/>
      <c r="AH44" s="2"/>
      <c r="AI44" s="15">
        <v>27</v>
      </c>
      <c r="AJ44" s="15" t="str">
        <f t="shared" si="6"/>
        <v>#21</v>
      </c>
      <c r="AK44" s="2"/>
      <c r="AL44" s="4" t="str">
        <f t="shared" si="7"/>
        <v>BOTTOM RIGHT</v>
      </c>
    </row>
    <row r="45" spans="1:38" ht="14.5" x14ac:dyDescent="0.35">
      <c r="A45" s="2"/>
      <c r="B45" s="15" t="s">
        <v>54</v>
      </c>
      <c r="C45" s="10">
        <v>7</v>
      </c>
      <c r="D45" s="10">
        <v>6</v>
      </c>
      <c r="E45" s="2"/>
      <c r="F45" s="12" t="str">
        <f t="shared" si="1"/>
        <v>TOP RIGHT</v>
      </c>
      <c r="G45" s="2"/>
      <c r="H45" s="12">
        <f t="shared" si="2"/>
        <v>7</v>
      </c>
      <c r="I45" s="12">
        <f t="shared" si="2"/>
        <v>6</v>
      </c>
      <c r="J45" s="2"/>
      <c r="K45" s="12" t="e">
        <f t="shared" si="3"/>
        <v>#N/A</v>
      </c>
      <c r="L45" s="12" t="e">
        <f t="shared" si="3"/>
        <v>#N/A</v>
      </c>
      <c r="M45" s="2"/>
      <c r="N45" s="12" t="e">
        <f t="shared" si="4"/>
        <v>#N/A</v>
      </c>
      <c r="O45" s="12" t="e">
        <f t="shared" si="4"/>
        <v>#N/A</v>
      </c>
      <c r="P45" s="2"/>
      <c r="Q45" s="12" t="e">
        <f t="shared" si="5"/>
        <v>#N/A</v>
      </c>
      <c r="R45" s="12" t="e">
        <f t="shared" si="5"/>
        <v>#N/A</v>
      </c>
      <c r="S45" s="2"/>
      <c r="T45" s="12">
        <f t="shared" si="0"/>
        <v>87</v>
      </c>
      <c r="U45" s="12">
        <f>RANK(T45,$T$18:$T$67,1)+COUNTIF(T45:$T$67,T45)-1</f>
        <v>2</v>
      </c>
      <c r="V45" s="2"/>
      <c r="W45" s="2"/>
      <c r="X45" s="2"/>
      <c r="Y45" s="2"/>
      <c r="Z45" s="2"/>
      <c r="AA45" s="2"/>
      <c r="AB45" s="2"/>
      <c r="AC45" s="2"/>
      <c r="AD45" s="2"/>
      <c r="AE45" s="2"/>
      <c r="AF45" s="2"/>
      <c r="AG45" s="2"/>
      <c r="AH45" s="2"/>
      <c r="AI45" s="15">
        <v>28</v>
      </c>
      <c r="AJ45" s="15" t="str">
        <f t="shared" si="6"/>
        <v>#45</v>
      </c>
      <c r="AK45" s="2"/>
      <c r="AL45" s="4" t="str">
        <f t="shared" si="7"/>
        <v>BOTTOM RIGHT</v>
      </c>
    </row>
    <row r="46" spans="1:38" ht="14.5" x14ac:dyDescent="0.35">
      <c r="A46" s="2"/>
      <c r="B46" s="15" t="s">
        <v>55</v>
      </c>
      <c r="C46" s="10">
        <v>6</v>
      </c>
      <c r="D46" s="10">
        <v>1</v>
      </c>
      <c r="E46" s="2"/>
      <c r="F46" s="12" t="str">
        <f t="shared" si="1"/>
        <v>BOTTOM RIGHT</v>
      </c>
      <c r="G46" s="2"/>
      <c r="H46" s="12" t="e">
        <f t="shared" si="2"/>
        <v>#N/A</v>
      </c>
      <c r="I46" s="12" t="e">
        <f t="shared" si="2"/>
        <v>#N/A</v>
      </c>
      <c r="J46" s="2"/>
      <c r="K46" s="12">
        <f t="shared" si="3"/>
        <v>6</v>
      </c>
      <c r="L46" s="12">
        <f t="shared" si="3"/>
        <v>1</v>
      </c>
      <c r="M46" s="2"/>
      <c r="N46" s="12" t="e">
        <f t="shared" si="4"/>
        <v>#N/A</v>
      </c>
      <c r="O46" s="12" t="e">
        <f t="shared" si="4"/>
        <v>#N/A</v>
      </c>
      <c r="P46" s="2"/>
      <c r="Q46" s="12" t="e">
        <f t="shared" si="5"/>
        <v>#N/A</v>
      </c>
      <c r="R46" s="12" t="e">
        <f t="shared" si="5"/>
        <v>#N/A</v>
      </c>
      <c r="S46" s="2"/>
      <c r="T46" s="12">
        <f t="shared" si="0"/>
        <v>193</v>
      </c>
      <c r="U46" s="12">
        <f>RANK(T46,$T$18:$T$67,1)+COUNTIF(T46:$T$67,T46)-1</f>
        <v>25</v>
      </c>
      <c r="V46" s="2"/>
      <c r="W46" s="2"/>
      <c r="X46" s="2"/>
      <c r="Y46" s="2"/>
      <c r="Z46" s="2"/>
      <c r="AA46" s="2"/>
      <c r="AB46" s="2"/>
      <c r="AC46" s="2"/>
      <c r="AD46" s="2"/>
      <c r="AE46" s="2"/>
      <c r="AF46" s="2"/>
      <c r="AG46" s="2"/>
      <c r="AH46" s="2"/>
      <c r="AI46" s="15">
        <v>29</v>
      </c>
      <c r="AJ46" s="15" t="str">
        <f t="shared" si="6"/>
        <v>#27</v>
      </c>
      <c r="AK46" s="2"/>
      <c r="AL46" s="4" t="str">
        <f t="shared" si="7"/>
        <v>BOTTOM RIGHT</v>
      </c>
    </row>
    <row r="47" spans="1:38" ht="14.5" x14ac:dyDescent="0.35">
      <c r="A47" s="2"/>
      <c r="B47" s="15" t="s">
        <v>56</v>
      </c>
      <c r="C47" s="10">
        <v>8</v>
      </c>
      <c r="D47" s="10">
        <v>3</v>
      </c>
      <c r="E47" s="2"/>
      <c r="F47" s="12" t="str">
        <f t="shared" si="1"/>
        <v>TOP RIGHT</v>
      </c>
      <c r="G47" s="2"/>
      <c r="H47" s="12">
        <f t="shared" si="2"/>
        <v>8</v>
      </c>
      <c r="I47" s="12">
        <f t="shared" si="2"/>
        <v>3</v>
      </c>
      <c r="J47" s="2"/>
      <c r="K47" s="12" t="e">
        <f t="shared" si="3"/>
        <v>#N/A</v>
      </c>
      <c r="L47" s="12" t="e">
        <f t="shared" si="3"/>
        <v>#N/A</v>
      </c>
      <c r="M47" s="2"/>
      <c r="N47" s="12" t="e">
        <f t="shared" si="4"/>
        <v>#N/A</v>
      </c>
      <c r="O47" s="12" t="e">
        <f t="shared" si="4"/>
        <v>#N/A</v>
      </c>
      <c r="P47" s="2"/>
      <c r="Q47" s="12" t="e">
        <f t="shared" si="5"/>
        <v>#N/A</v>
      </c>
      <c r="R47" s="12" t="e">
        <f t="shared" si="5"/>
        <v>#N/A</v>
      </c>
      <c r="S47" s="2"/>
      <c r="T47" s="12">
        <f t="shared" si="0"/>
        <v>89</v>
      </c>
      <c r="U47" s="12">
        <f>RANK(T47,$T$18:$T$67,1)+COUNTIF(T47:$T$67,T47)-1</f>
        <v>5</v>
      </c>
      <c r="V47" s="2"/>
      <c r="W47" s="2"/>
      <c r="X47" s="2"/>
      <c r="Y47" s="2"/>
      <c r="Z47" s="2"/>
      <c r="AA47" s="2"/>
      <c r="AB47" s="2"/>
      <c r="AC47" s="2"/>
      <c r="AD47" s="2"/>
      <c r="AE47" s="2"/>
      <c r="AF47" s="2"/>
      <c r="AG47" s="2"/>
      <c r="AH47" s="2"/>
      <c r="AI47" s="15">
        <v>30</v>
      </c>
      <c r="AJ47" s="15" t="str">
        <f t="shared" si="6"/>
        <v>#16</v>
      </c>
      <c r="AK47" s="2"/>
      <c r="AL47" s="4" t="str">
        <f t="shared" si="7"/>
        <v>BOTTOM RIGHT</v>
      </c>
    </row>
    <row r="48" spans="1:38" ht="14.5" x14ac:dyDescent="0.35">
      <c r="A48" s="2"/>
      <c r="B48" s="15" t="s">
        <v>57</v>
      </c>
      <c r="C48" s="10">
        <v>1</v>
      </c>
      <c r="D48" s="10">
        <v>6</v>
      </c>
      <c r="E48" s="2"/>
      <c r="F48" s="12" t="str">
        <f t="shared" si="1"/>
        <v>TOP LEFT</v>
      </c>
      <c r="G48" s="2"/>
      <c r="H48" s="12" t="e">
        <f t="shared" si="2"/>
        <v>#N/A</v>
      </c>
      <c r="I48" s="12" t="e">
        <f t="shared" si="2"/>
        <v>#N/A</v>
      </c>
      <c r="J48" s="2"/>
      <c r="K48" s="12" t="e">
        <f t="shared" si="3"/>
        <v>#N/A</v>
      </c>
      <c r="L48" s="12" t="e">
        <f t="shared" si="3"/>
        <v>#N/A</v>
      </c>
      <c r="M48" s="2"/>
      <c r="N48" s="12">
        <f t="shared" si="4"/>
        <v>1</v>
      </c>
      <c r="O48" s="12">
        <f t="shared" si="4"/>
        <v>6</v>
      </c>
      <c r="P48" s="2"/>
      <c r="Q48" s="12" t="e">
        <f t="shared" si="5"/>
        <v>#N/A</v>
      </c>
      <c r="R48" s="12" t="e">
        <f t="shared" si="5"/>
        <v>#N/A</v>
      </c>
      <c r="S48" s="2"/>
      <c r="T48" s="12">
        <f t="shared" si="0"/>
        <v>293</v>
      </c>
      <c r="U48" s="12">
        <f>RANK(T48,$T$18:$T$67,1)+COUNTIF(T48:$T$67,T48)-1</f>
        <v>34</v>
      </c>
      <c r="V48" s="2"/>
      <c r="W48" s="2"/>
      <c r="X48" s="2"/>
      <c r="Y48" s="2"/>
      <c r="Z48" s="2"/>
      <c r="AA48" s="2"/>
      <c r="AB48" s="2"/>
      <c r="AC48" s="2"/>
      <c r="AD48" s="2"/>
      <c r="AE48" s="2"/>
      <c r="AF48" s="2"/>
      <c r="AG48" s="2"/>
      <c r="AH48" s="2"/>
      <c r="AI48" s="15">
        <v>31</v>
      </c>
      <c r="AJ48" s="15" t="str">
        <f t="shared" si="6"/>
        <v>#2</v>
      </c>
      <c r="AK48" s="2"/>
      <c r="AL48" s="4" t="str">
        <f t="shared" si="7"/>
        <v>BOTTOM RIGHT</v>
      </c>
    </row>
    <row r="49" spans="1:38" ht="14.5" x14ac:dyDescent="0.35">
      <c r="A49" s="2"/>
      <c r="B49" s="15" t="s">
        <v>58</v>
      </c>
      <c r="C49" s="10">
        <v>6</v>
      </c>
      <c r="D49" s="10">
        <v>1</v>
      </c>
      <c r="E49" s="2"/>
      <c r="F49" s="12" t="str">
        <f t="shared" si="1"/>
        <v>BOTTOM RIGHT</v>
      </c>
      <c r="G49" s="2"/>
      <c r="H49" s="12" t="e">
        <f t="shared" si="2"/>
        <v>#N/A</v>
      </c>
      <c r="I49" s="12" t="e">
        <f t="shared" si="2"/>
        <v>#N/A</v>
      </c>
      <c r="J49" s="2"/>
      <c r="K49" s="12">
        <f t="shared" si="3"/>
        <v>6</v>
      </c>
      <c r="L49" s="12">
        <f t="shared" si="3"/>
        <v>1</v>
      </c>
      <c r="M49" s="2"/>
      <c r="N49" s="12" t="e">
        <f t="shared" si="4"/>
        <v>#N/A</v>
      </c>
      <c r="O49" s="12" t="e">
        <f t="shared" si="4"/>
        <v>#N/A</v>
      </c>
      <c r="P49" s="2"/>
      <c r="Q49" s="12" t="e">
        <f t="shared" si="5"/>
        <v>#N/A</v>
      </c>
      <c r="R49" s="12" t="e">
        <f t="shared" si="5"/>
        <v>#N/A</v>
      </c>
      <c r="S49" s="2"/>
      <c r="T49" s="12">
        <f t="shared" si="0"/>
        <v>193</v>
      </c>
      <c r="U49" s="12">
        <f>RANK(T49,$T$18:$T$67,1)+COUNTIF(T49:$T$67,T49)-1</f>
        <v>24</v>
      </c>
      <c r="V49" s="2"/>
      <c r="W49" s="2"/>
      <c r="X49" s="2"/>
      <c r="Y49" s="2"/>
      <c r="Z49" s="2"/>
      <c r="AA49" s="2"/>
      <c r="AB49" s="2"/>
      <c r="AC49" s="2"/>
      <c r="AD49" s="2"/>
      <c r="AE49" s="2"/>
      <c r="AF49" s="2"/>
      <c r="AG49" s="2"/>
      <c r="AH49" s="2"/>
      <c r="AI49" s="15">
        <v>32</v>
      </c>
      <c r="AJ49" s="15" t="str">
        <f t="shared" si="6"/>
        <v>#36</v>
      </c>
      <c r="AK49" s="2"/>
      <c r="AL49" s="4" t="str">
        <f t="shared" si="7"/>
        <v>TOP LEFT</v>
      </c>
    </row>
    <row r="50" spans="1:38" ht="14.5" x14ac:dyDescent="0.35">
      <c r="A50" s="2"/>
      <c r="B50" s="15" t="s">
        <v>59</v>
      </c>
      <c r="C50" s="10">
        <v>3</v>
      </c>
      <c r="D50" s="10">
        <v>1</v>
      </c>
      <c r="E50" s="2"/>
      <c r="F50" s="12" t="str">
        <f t="shared" si="1"/>
        <v>BOTTOM LEFT</v>
      </c>
      <c r="G50" s="2"/>
      <c r="H50" s="12" t="e">
        <f t="shared" si="2"/>
        <v>#N/A</v>
      </c>
      <c r="I50" s="12" t="e">
        <f t="shared" si="2"/>
        <v>#N/A</v>
      </c>
      <c r="J50" s="2"/>
      <c r="K50" s="12" t="e">
        <f t="shared" si="3"/>
        <v>#N/A</v>
      </c>
      <c r="L50" s="12" t="e">
        <f t="shared" si="3"/>
        <v>#N/A</v>
      </c>
      <c r="M50" s="2"/>
      <c r="N50" s="12" t="e">
        <f t="shared" si="4"/>
        <v>#N/A</v>
      </c>
      <c r="O50" s="12" t="e">
        <f t="shared" si="4"/>
        <v>#N/A</v>
      </c>
      <c r="P50" s="2"/>
      <c r="Q50" s="12">
        <f t="shared" si="5"/>
        <v>3</v>
      </c>
      <c r="R50" s="12">
        <f t="shared" si="5"/>
        <v>1</v>
      </c>
      <c r="S50" s="2"/>
      <c r="T50" s="12">
        <f t="shared" si="0"/>
        <v>396</v>
      </c>
      <c r="U50" s="12">
        <f>RANK(T50,$T$18:$T$67,1)+COUNTIF(T50:$T$67,T50)-1</f>
        <v>43</v>
      </c>
      <c r="V50" s="2"/>
      <c r="W50" s="2"/>
      <c r="X50" s="2"/>
      <c r="Y50" s="2"/>
      <c r="Z50" s="2"/>
      <c r="AA50" s="2"/>
      <c r="AB50" s="2"/>
      <c r="AC50" s="2"/>
      <c r="AD50" s="2"/>
      <c r="AE50" s="2"/>
      <c r="AF50" s="2"/>
      <c r="AG50" s="2"/>
      <c r="AH50" s="2"/>
      <c r="AI50" s="15">
        <v>33</v>
      </c>
      <c r="AJ50" s="15" t="str">
        <f t="shared" si="6"/>
        <v>#6</v>
      </c>
      <c r="AK50" s="2"/>
      <c r="AL50" s="4" t="str">
        <f t="shared" si="7"/>
        <v>TOP LEFT</v>
      </c>
    </row>
    <row r="51" spans="1:38" ht="14.5" x14ac:dyDescent="0.35">
      <c r="A51" s="2"/>
      <c r="B51" s="15" t="s">
        <v>60</v>
      </c>
      <c r="C51" s="10">
        <v>1</v>
      </c>
      <c r="D51" s="10">
        <v>0</v>
      </c>
      <c r="E51" s="2"/>
      <c r="F51" s="12" t="str">
        <f t="shared" si="1"/>
        <v>BOTTOM LEFT</v>
      </c>
      <c r="G51" s="2"/>
      <c r="H51" s="12" t="e">
        <f t="shared" si="2"/>
        <v>#N/A</v>
      </c>
      <c r="I51" s="12" t="e">
        <f t="shared" si="2"/>
        <v>#N/A</v>
      </c>
      <c r="J51" s="2"/>
      <c r="K51" s="12" t="e">
        <f t="shared" si="3"/>
        <v>#N/A</v>
      </c>
      <c r="L51" s="12" t="e">
        <f t="shared" si="3"/>
        <v>#N/A</v>
      </c>
      <c r="M51" s="2"/>
      <c r="N51" s="12" t="e">
        <f t="shared" si="4"/>
        <v>#N/A</v>
      </c>
      <c r="O51" s="12" t="e">
        <f t="shared" si="4"/>
        <v>#N/A</v>
      </c>
      <c r="P51" s="2"/>
      <c r="Q51" s="12">
        <f t="shared" si="5"/>
        <v>1</v>
      </c>
      <c r="R51" s="12">
        <f t="shared" si="5"/>
        <v>0</v>
      </c>
      <c r="S51" s="2"/>
      <c r="T51" s="12">
        <f t="shared" si="0"/>
        <v>399</v>
      </c>
      <c r="U51" s="12">
        <f>RANK(T51,$T$18:$T$67,1)+COUNTIF(T51:$T$67,T51)-1</f>
        <v>50</v>
      </c>
      <c r="V51" s="2"/>
      <c r="W51" s="2"/>
      <c r="X51" s="2"/>
      <c r="Y51" s="2"/>
      <c r="Z51" s="2"/>
      <c r="AA51" s="2"/>
      <c r="AB51" s="2"/>
      <c r="AC51" s="2"/>
      <c r="AD51" s="2"/>
      <c r="AE51" s="2"/>
      <c r="AF51" s="2"/>
      <c r="AG51" s="2"/>
      <c r="AH51" s="2"/>
      <c r="AI51" s="15">
        <v>34</v>
      </c>
      <c r="AJ51" s="15" t="str">
        <f t="shared" si="6"/>
        <v>#31</v>
      </c>
      <c r="AK51" s="2"/>
      <c r="AL51" s="4" t="str">
        <f t="shared" si="7"/>
        <v>TOP LEFT</v>
      </c>
    </row>
    <row r="52" spans="1:38" ht="14.5" x14ac:dyDescent="0.35">
      <c r="A52" s="2"/>
      <c r="B52" s="15" t="s">
        <v>61</v>
      </c>
      <c r="C52" s="10">
        <v>7</v>
      </c>
      <c r="D52" s="10">
        <v>1</v>
      </c>
      <c r="E52" s="2"/>
      <c r="F52" s="12" t="str">
        <f t="shared" si="1"/>
        <v>BOTTOM RIGHT</v>
      </c>
      <c r="G52" s="2"/>
      <c r="H52" s="12" t="e">
        <f t="shared" si="2"/>
        <v>#N/A</v>
      </c>
      <c r="I52" s="12" t="e">
        <f t="shared" si="2"/>
        <v>#N/A</v>
      </c>
      <c r="J52" s="2"/>
      <c r="K52" s="12">
        <f t="shared" si="3"/>
        <v>7</v>
      </c>
      <c r="L52" s="12">
        <f t="shared" si="3"/>
        <v>1</v>
      </c>
      <c r="M52" s="2"/>
      <c r="N52" s="12" t="e">
        <f t="shared" si="4"/>
        <v>#N/A</v>
      </c>
      <c r="O52" s="12" t="e">
        <f t="shared" si="4"/>
        <v>#N/A</v>
      </c>
      <c r="P52" s="2"/>
      <c r="Q52" s="12" t="e">
        <f t="shared" si="5"/>
        <v>#N/A</v>
      </c>
      <c r="R52" s="12" t="e">
        <f t="shared" si="5"/>
        <v>#N/A</v>
      </c>
      <c r="S52" s="2"/>
      <c r="T52" s="12">
        <f t="shared" si="0"/>
        <v>192</v>
      </c>
      <c r="U52" s="12">
        <f>RANK(T52,$T$18:$T$67,1)+COUNTIF(T52:$T$67,T52)-1</f>
        <v>20</v>
      </c>
      <c r="V52" s="2"/>
      <c r="W52" s="2"/>
      <c r="X52" s="2"/>
      <c r="Y52" s="2"/>
      <c r="Z52" s="2"/>
      <c r="AA52" s="2"/>
      <c r="AB52" s="2"/>
      <c r="AC52" s="2"/>
      <c r="AD52" s="2"/>
      <c r="AE52" s="2"/>
      <c r="AF52" s="2"/>
      <c r="AG52" s="2"/>
      <c r="AH52" s="2"/>
      <c r="AI52" s="15">
        <v>35</v>
      </c>
      <c r="AJ52" s="15" t="str">
        <f t="shared" si="6"/>
        <v>#12</v>
      </c>
      <c r="AK52" s="2"/>
      <c r="AL52" s="4" t="str">
        <f t="shared" si="7"/>
        <v>TOP LEFT</v>
      </c>
    </row>
    <row r="53" spans="1:38" ht="14.5" x14ac:dyDescent="0.35">
      <c r="A53" s="2"/>
      <c r="B53" s="15" t="s">
        <v>62</v>
      </c>
      <c r="C53" s="10">
        <v>3</v>
      </c>
      <c r="D53" s="10">
        <v>6</v>
      </c>
      <c r="E53" s="2"/>
      <c r="F53" s="12" t="str">
        <f t="shared" si="1"/>
        <v>TOP LEFT</v>
      </c>
      <c r="G53" s="2"/>
      <c r="H53" s="12" t="e">
        <f t="shared" si="2"/>
        <v>#N/A</v>
      </c>
      <c r="I53" s="12" t="e">
        <f t="shared" si="2"/>
        <v>#N/A</v>
      </c>
      <c r="J53" s="2"/>
      <c r="K53" s="12" t="e">
        <f t="shared" si="3"/>
        <v>#N/A</v>
      </c>
      <c r="L53" s="12" t="e">
        <f t="shared" si="3"/>
        <v>#N/A</v>
      </c>
      <c r="M53" s="2"/>
      <c r="N53" s="12">
        <f t="shared" si="4"/>
        <v>3</v>
      </c>
      <c r="O53" s="12">
        <f t="shared" si="4"/>
        <v>6</v>
      </c>
      <c r="P53" s="2"/>
      <c r="Q53" s="12" t="e">
        <f t="shared" si="5"/>
        <v>#N/A</v>
      </c>
      <c r="R53" s="12" t="e">
        <f t="shared" si="5"/>
        <v>#N/A</v>
      </c>
      <c r="S53" s="2"/>
      <c r="T53" s="12">
        <f t="shared" si="0"/>
        <v>291</v>
      </c>
      <c r="U53" s="12">
        <f>RANK(T53,$T$18:$T$67,1)+COUNTIF(T53:$T$67,T53)-1</f>
        <v>32</v>
      </c>
      <c r="V53" s="2"/>
      <c r="W53" s="2"/>
      <c r="X53" s="2"/>
      <c r="Y53" s="2"/>
      <c r="Z53" s="2"/>
      <c r="AA53" s="2"/>
      <c r="AB53" s="2"/>
      <c r="AC53" s="2"/>
      <c r="AD53" s="2"/>
      <c r="AE53" s="2"/>
      <c r="AF53" s="2"/>
      <c r="AG53" s="2"/>
      <c r="AH53" s="2"/>
      <c r="AI53" s="15">
        <v>36</v>
      </c>
      <c r="AJ53" s="15" t="str">
        <f t="shared" si="6"/>
        <v>#44</v>
      </c>
      <c r="AK53" s="2"/>
      <c r="AL53" s="4" t="str">
        <f t="shared" si="7"/>
        <v>TOP LEFT</v>
      </c>
    </row>
    <row r="54" spans="1:38" ht="14.5" x14ac:dyDescent="0.35">
      <c r="A54" s="2"/>
      <c r="B54" s="15" t="s">
        <v>63</v>
      </c>
      <c r="C54" s="10">
        <v>2</v>
      </c>
      <c r="D54" s="10">
        <v>4</v>
      </c>
      <c r="E54" s="2"/>
      <c r="F54" s="12" t="str">
        <f t="shared" si="1"/>
        <v>TOP LEFT</v>
      </c>
      <c r="G54" s="2"/>
      <c r="H54" s="12" t="e">
        <f t="shared" si="2"/>
        <v>#N/A</v>
      </c>
      <c r="I54" s="12" t="e">
        <f t="shared" si="2"/>
        <v>#N/A</v>
      </c>
      <c r="J54" s="2"/>
      <c r="K54" s="12" t="e">
        <f t="shared" si="3"/>
        <v>#N/A</v>
      </c>
      <c r="L54" s="12" t="e">
        <f t="shared" si="3"/>
        <v>#N/A</v>
      </c>
      <c r="M54" s="2"/>
      <c r="N54" s="12">
        <f t="shared" si="4"/>
        <v>2</v>
      </c>
      <c r="O54" s="12">
        <f t="shared" si="4"/>
        <v>4</v>
      </c>
      <c r="P54" s="2"/>
      <c r="Q54" s="12" t="e">
        <f t="shared" si="5"/>
        <v>#N/A</v>
      </c>
      <c r="R54" s="12" t="e">
        <f t="shared" si="5"/>
        <v>#N/A</v>
      </c>
      <c r="S54" s="2"/>
      <c r="T54" s="12">
        <f t="shared" si="0"/>
        <v>294</v>
      </c>
      <c r="U54" s="12">
        <f>RANK(T54,$T$18:$T$67,1)+COUNTIF(T54:$T$67,T54)-1</f>
        <v>37</v>
      </c>
      <c r="V54" s="2"/>
      <c r="W54" s="2"/>
      <c r="X54" s="2"/>
      <c r="Y54" s="2"/>
      <c r="Z54" s="2"/>
      <c r="AA54" s="2"/>
      <c r="AB54" s="2"/>
      <c r="AC54" s="2"/>
      <c r="AD54" s="2"/>
      <c r="AE54" s="2"/>
      <c r="AF54" s="2"/>
      <c r="AG54" s="2"/>
      <c r="AH54" s="2"/>
      <c r="AI54" s="15">
        <v>37</v>
      </c>
      <c r="AJ54" s="15" t="str">
        <f t="shared" si="6"/>
        <v>#37</v>
      </c>
      <c r="AK54" s="2"/>
      <c r="AL54" s="4" t="str">
        <f t="shared" si="7"/>
        <v>TOP LEFT</v>
      </c>
    </row>
    <row r="55" spans="1:38" ht="14.5" x14ac:dyDescent="0.35">
      <c r="A55" s="2"/>
      <c r="B55" s="15" t="s">
        <v>64</v>
      </c>
      <c r="C55" s="10">
        <v>6</v>
      </c>
      <c r="D55" s="10">
        <v>1</v>
      </c>
      <c r="E55" s="2"/>
      <c r="F55" s="12" t="str">
        <f t="shared" si="1"/>
        <v>BOTTOM RIGHT</v>
      </c>
      <c r="G55" s="2"/>
      <c r="H55" s="12" t="e">
        <f t="shared" si="2"/>
        <v>#N/A</v>
      </c>
      <c r="I55" s="12" t="e">
        <f t="shared" si="2"/>
        <v>#N/A</v>
      </c>
      <c r="J55" s="2"/>
      <c r="K55" s="12">
        <f t="shared" si="3"/>
        <v>6</v>
      </c>
      <c r="L55" s="12">
        <f t="shared" si="3"/>
        <v>1</v>
      </c>
      <c r="M55" s="2"/>
      <c r="N55" s="12" t="e">
        <f t="shared" si="4"/>
        <v>#N/A</v>
      </c>
      <c r="O55" s="12" t="e">
        <f t="shared" si="4"/>
        <v>#N/A</v>
      </c>
      <c r="P55" s="2"/>
      <c r="Q55" s="12" t="e">
        <f t="shared" si="5"/>
        <v>#N/A</v>
      </c>
      <c r="R55" s="12" t="e">
        <f t="shared" si="5"/>
        <v>#N/A</v>
      </c>
      <c r="S55" s="2"/>
      <c r="T55" s="12">
        <f t="shared" si="0"/>
        <v>193</v>
      </c>
      <c r="U55" s="12">
        <f>RANK(T55,$T$18:$T$67,1)+COUNTIF(T55:$T$67,T55)-1</f>
        <v>23</v>
      </c>
      <c r="V55" s="2"/>
      <c r="W55" s="2"/>
      <c r="X55" s="2"/>
      <c r="Y55" s="2"/>
      <c r="Z55" s="2"/>
      <c r="AA55" s="2"/>
      <c r="AB55" s="2"/>
      <c r="AC55" s="2"/>
      <c r="AD55" s="2"/>
      <c r="AE55" s="2"/>
      <c r="AF55" s="2"/>
      <c r="AG55" s="2"/>
      <c r="AH55" s="2"/>
      <c r="AI55" s="15">
        <v>38</v>
      </c>
      <c r="AJ55" s="15" t="str">
        <f t="shared" si="6"/>
        <v>#17</v>
      </c>
      <c r="AK55" s="2"/>
      <c r="AL55" s="4" t="str">
        <f t="shared" si="7"/>
        <v>TOP LEFT</v>
      </c>
    </row>
    <row r="56" spans="1:38" ht="14.5" x14ac:dyDescent="0.35">
      <c r="A56" s="2"/>
      <c r="B56" s="15" t="s">
        <v>65</v>
      </c>
      <c r="C56" s="10">
        <v>8</v>
      </c>
      <c r="D56" s="10">
        <v>1</v>
      </c>
      <c r="E56" s="2"/>
      <c r="F56" s="12" t="str">
        <f t="shared" si="1"/>
        <v>BOTTOM RIGHT</v>
      </c>
      <c r="G56" s="2"/>
      <c r="H56" s="12" t="e">
        <f t="shared" si="2"/>
        <v>#N/A</v>
      </c>
      <c r="I56" s="12" t="e">
        <f t="shared" si="2"/>
        <v>#N/A</v>
      </c>
      <c r="J56" s="2"/>
      <c r="K56" s="12">
        <f t="shared" si="3"/>
        <v>8</v>
      </c>
      <c r="L56" s="12">
        <f t="shared" si="3"/>
        <v>1</v>
      </c>
      <c r="M56" s="2"/>
      <c r="N56" s="12" t="e">
        <f t="shared" si="4"/>
        <v>#N/A</v>
      </c>
      <c r="O56" s="12" t="e">
        <f t="shared" si="4"/>
        <v>#N/A</v>
      </c>
      <c r="P56" s="2"/>
      <c r="Q56" s="12" t="e">
        <f t="shared" si="5"/>
        <v>#N/A</v>
      </c>
      <c r="R56" s="12" t="e">
        <f t="shared" si="5"/>
        <v>#N/A</v>
      </c>
      <c r="S56" s="2"/>
      <c r="T56" s="12">
        <f t="shared" si="0"/>
        <v>191</v>
      </c>
      <c r="U56" s="12">
        <f>RANK(T56,$T$18:$T$67,1)+COUNTIF(T56:$T$67,T56)-1</f>
        <v>16</v>
      </c>
      <c r="V56" s="2"/>
      <c r="W56" s="2"/>
      <c r="X56" s="2"/>
      <c r="Y56" s="2"/>
      <c r="Z56" s="2"/>
      <c r="AA56" s="2"/>
      <c r="AB56" s="2"/>
      <c r="AC56" s="2"/>
      <c r="AD56" s="2"/>
      <c r="AE56" s="2"/>
      <c r="AF56" s="2"/>
      <c r="AG56" s="2"/>
      <c r="AH56" s="2"/>
      <c r="AI56" s="15">
        <v>39</v>
      </c>
      <c r="AJ56" s="15" t="str">
        <f t="shared" si="6"/>
        <v>#43</v>
      </c>
      <c r="AK56" s="2"/>
      <c r="AL56" s="4" t="str">
        <f t="shared" si="7"/>
        <v>BOTTOM LEFT</v>
      </c>
    </row>
    <row r="57" spans="1:38" ht="14.5" x14ac:dyDescent="0.35">
      <c r="A57" s="2"/>
      <c r="B57" s="15" t="s">
        <v>66</v>
      </c>
      <c r="C57" s="10">
        <v>6</v>
      </c>
      <c r="D57" s="10">
        <v>2</v>
      </c>
      <c r="E57" s="2"/>
      <c r="F57" s="12" t="str">
        <f t="shared" si="1"/>
        <v>BOTTOM RIGHT</v>
      </c>
      <c r="G57" s="2"/>
      <c r="H57" s="12" t="e">
        <f t="shared" si="2"/>
        <v>#N/A</v>
      </c>
      <c r="I57" s="12" t="e">
        <f t="shared" si="2"/>
        <v>#N/A</v>
      </c>
      <c r="J57" s="2"/>
      <c r="K57" s="12">
        <f t="shared" si="3"/>
        <v>6</v>
      </c>
      <c r="L57" s="12">
        <f t="shared" si="3"/>
        <v>2</v>
      </c>
      <c r="M57" s="2"/>
      <c r="N57" s="12" t="e">
        <f t="shared" si="4"/>
        <v>#N/A</v>
      </c>
      <c r="O57" s="12" t="e">
        <f t="shared" si="4"/>
        <v>#N/A</v>
      </c>
      <c r="P57" s="2"/>
      <c r="Q57" s="12" t="e">
        <f t="shared" si="5"/>
        <v>#N/A</v>
      </c>
      <c r="R57" s="12" t="e">
        <f t="shared" si="5"/>
        <v>#N/A</v>
      </c>
      <c r="S57" s="2"/>
      <c r="T57" s="12">
        <f t="shared" si="0"/>
        <v>192</v>
      </c>
      <c r="U57" s="12">
        <f>RANK(T57,$T$18:$T$67,1)+COUNTIF(T57:$T$67,T57)-1</f>
        <v>19</v>
      </c>
      <c r="V57" s="2"/>
      <c r="W57" s="2"/>
      <c r="X57" s="2"/>
      <c r="Y57" s="2"/>
      <c r="Z57" s="2"/>
      <c r="AA57" s="2"/>
      <c r="AB57" s="2"/>
      <c r="AC57" s="2"/>
      <c r="AD57" s="2"/>
      <c r="AE57" s="2"/>
      <c r="AF57" s="2"/>
      <c r="AG57" s="2"/>
      <c r="AH57" s="2"/>
      <c r="AI57" s="15">
        <v>40</v>
      </c>
      <c r="AJ57" s="15" t="str">
        <f t="shared" si="6"/>
        <v>#42</v>
      </c>
      <c r="AK57" s="2"/>
      <c r="AL57" s="4" t="str">
        <f t="shared" si="7"/>
        <v>BOTTOM LEFT</v>
      </c>
    </row>
    <row r="58" spans="1:38" ht="14.5" x14ac:dyDescent="0.35">
      <c r="A58" s="2"/>
      <c r="B58" s="15" t="s">
        <v>67</v>
      </c>
      <c r="C58" s="10">
        <v>8</v>
      </c>
      <c r="D58" s="10">
        <v>6</v>
      </c>
      <c r="E58" s="2"/>
      <c r="F58" s="12" t="str">
        <f t="shared" si="1"/>
        <v>TOP RIGHT</v>
      </c>
      <c r="G58" s="2"/>
      <c r="H58" s="12">
        <f t="shared" si="2"/>
        <v>8</v>
      </c>
      <c r="I58" s="12">
        <f t="shared" si="2"/>
        <v>6</v>
      </c>
      <c r="J58" s="2"/>
      <c r="K58" s="12" t="e">
        <f t="shared" si="3"/>
        <v>#N/A</v>
      </c>
      <c r="L58" s="12" t="e">
        <f t="shared" si="3"/>
        <v>#N/A</v>
      </c>
      <c r="M58" s="2"/>
      <c r="N58" s="12" t="e">
        <f t="shared" si="4"/>
        <v>#N/A</v>
      </c>
      <c r="O58" s="12" t="e">
        <f t="shared" si="4"/>
        <v>#N/A</v>
      </c>
      <c r="P58" s="2"/>
      <c r="Q58" s="12" t="e">
        <f t="shared" si="5"/>
        <v>#N/A</v>
      </c>
      <c r="R58" s="12" t="e">
        <f t="shared" si="5"/>
        <v>#N/A</v>
      </c>
      <c r="S58" s="2"/>
      <c r="T58" s="12">
        <f t="shared" si="0"/>
        <v>86</v>
      </c>
      <c r="U58" s="12">
        <f>RANK(T58,$T$18:$T$67,1)+COUNTIF(T58:$T$67,T58)-1</f>
        <v>1</v>
      </c>
      <c r="V58" s="2"/>
      <c r="W58" s="2"/>
      <c r="X58" s="2"/>
      <c r="Y58" s="2"/>
      <c r="Z58" s="2"/>
      <c r="AA58" s="2"/>
      <c r="AB58" s="2"/>
      <c r="AC58" s="2"/>
      <c r="AD58" s="2"/>
      <c r="AE58" s="2"/>
      <c r="AF58" s="2"/>
      <c r="AG58" s="2"/>
      <c r="AH58" s="2"/>
      <c r="AI58" s="15">
        <v>41</v>
      </c>
      <c r="AJ58" s="15" t="str">
        <f t="shared" si="6"/>
        <v>#3</v>
      </c>
      <c r="AK58" s="2"/>
      <c r="AL58" s="4" t="str">
        <f t="shared" si="7"/>
        <v>BOTTOM LEFT</v>
      </c>
    </row>
    <row r="59" spans="1:38" ht="14.5" x14ac:dyDescent="0.35">
      <c r="A59" s="2"/>
      <c r="B59" s="15" t="s">
        <v>68</v>
      </c>
      <c r="C59" s="10">
        <v>3</v>
      </c>
      <c r="D59" s="10">
        <v>2</v>
      </c>
      <c r="E59" s="2"/>
      <c r="F59" s="12" t="str">
        <f t="shared" si="1"/>
        <v>BOTTOM LEFT</v>
      </c>
      <c r="G59" s="2"/>
      <c r="H59" s="12" t="e">
        <f t="shared" si="2"/>
        <v>#N/A</v>
      </c>
      <c r="I59" s="12" t="e">
        <f t="shared" si="2"/>
        <v>#N/A</v>
      </c>
      <c r="J59" s="2"/>
      <c r="K59" s="12" t="e">
        <f t="shared" si="3"/>
        <v>#N/A</v>
      </c>
      <c r="L59" s="12" t="e">
        <f t="shared" si="3"/>
        <v>#N/A</v>
      </c>
      <c r="M59" s="2"/>
      <c r="N59" s="12" t="e">
        <f t="shared" si="4"/>
        <v>#N/A</v>
      </c>
      <c r="O59" s="12" t="e">
        <f t="shared" si="4"/>
        <v>#N/A</v>
      </c>
      <c r="P59" s="2"/>
      <c r="Q59" s="12">
        <f t="shared" si="5"/>
        <v>3</v>
      </c>
      <c r="R59" s="12">
        <f t="shared" si="5"/>
        <v>2</v>
      </c>
      <c r="S59" s="2"/>
      <c r="T59" s="12">
        <f t="shared" si="0"/>
        <v>395</v>
      </c>
      <c r="U59" s="12">
        <f>RANK(T59,$T$18:$T$67,1)+COUNTIF(T59:$T$67,T59)-1</f>
        <v>40</v>
      </c>
      <c r="V59" s="2"/>
      <c r="W59" s="2"/>
      <c r="X59" s="2"/>
      <c r="Y59" s="2"/>
      <c r="Z59" s="2"/>
      <c r="AA59" s="2"/>
      <c r="AB59" s="2"/>
      <c r="AC59" s="2"/>
      <c r="AD59" s="2"/>
      <c r="AE59" s="2"/>
      <c r="AF59" s="2"/>
      <c r="AG59" s="2"/>
      <c r="AH59" s="2"/>
      <c r="AI59" s="15">
        <v>42</v>
      </c>
      <c r="AJ59" s="15" t="str">
        <f t="shared" si="6"/>
        <v>#48</v>
      </c>
      <c r="AK59" s="2"/>
      <c r="AL59" s="4" t="str">
        <f t="shared" si="7"/>
        <v>BOTTOM LEFT</v>
      </c>
    </row>
    <row r="60" spans="1:38" ht="14.5" x14ac:dyDescent="0.35">
      <c r="A60" s="2"/>
      <c r="B60" s="15" t="s">
        <v>69</v>
      </c>
      <c r="C60" s="10">
        <v>2</v>
      </c>
      <c r="D60" s="10">
        <v>3</v>
      </c>
      <c r="E60" s="2"/>
      <c r="F60" s="12" t="str">
        <f t="shared" si="1"/>
        <v>BOTTOM LEFT</v>
      </c>
      <c r="G60" s="2"/>
      <c r="H60" s="12" t="e">
        <f t="shared" si="2"/>
        <v>#N/A</v>
      </c>
      <c r="I60" s="12" t="e">
        <f t="shared" si="2"/>
        <v>#N/A</v>
      </c>
      <c r="J60" s="2"/>
      <c r="K60" s="12" t="e">
        <f t="shared" si="3"/>
        <v>#N/A</v>
      </c>
      <c r="L60" s="12" t="e">
        <f t="shared" si="3"/>
        <v>#N/A</v>
      </c>
      <c r="M60" s="2"/>
      <c r="N60" s="12" t="e">
        <f t="shared" si="4"/>
        <v>#N/A</v>
      </c>
      <c r="O60" s="12" t="e">
        <f t="shared" si="4"/>
        <v>#N/A</v>
      </c>
      <c r="P60" s="2"/>
      <c r="Q60" s="12">
        <f t="shared" si="5"/>
        <v>2</v>
      </c>
      <c r="R60" s="12">
        <f t="shared" si="5"/>
        <v>3</v>
      </c>
      <c r="S60" s="2"/>
      <c r="T60" s="12">
        <f t="shared" si="0"/>
        <v>395</v>
      </c>
      <c r="U60" s="12">
        <f>RANK(T60,$T$18:$T$67,1)+COUNTIF(T60:$T$67,T60)-1</f>
        <v>39</v>
      </c>
      <c r="V60" s="2"/>
      <c r="W60" s="2"/>
      <c r="X60" s="2"/>
      <c r="Y60" s="2"/>
      <c r="Z60" s="2"/>
      <c r="AA60" s="2"/>
      <c r="AB60" s="2"/>
      <c r="AC60" s="2"/>
      <c r="AD60" s="2"/>
      <c r="AE60" s="2"/>
      <c r="AF60" s="2"/>
      <c r="AG60" s="2"/>
      <c r="AH60" s="2"/>
      <c r="AI60" s="15">
        <v>43</v>
      </c>
      <c r="AJ60" s="15" t="str">
        <f t="shared" si="6"/>
        <v>#33</v>
      </c>
      <c r="AK60" s="2"/>
      <c r="AL60" s="4" t="str">
        <f t="shared" si="7"/>
        <v>BOTTOM LEFT</v>
      </c>
    </row>
    <row r="61" spans="1:38" ht="14.5" x14ac:dyDescent="0.35">
      <c r="A61" s="2"/>
      <c r="B61" s="15" t="s">
        <v>70</v>
      </c>
      <c r="C61" s="10">
        <v>2</v>
      </c>
      <c r="D61" s="10">
        <v>4</v>
      </c>
      <c r="E61" s="2"/>
      <c r="F61" s="12" t="str">
        <f t="shared" si="1"/>
        <v>TOP LEFT</v>
      </c>
      <c r="G61" s="2"/>
      <c r="H61" s="12" t="e">
        <f t="shared" si="2"/>
        <v>#N/A</v>
      </c>
      <c r="I61" s="12" t="e">
        <f t="shared" si="2"/>
        <v>#N/A</v>
      </c>
      <c r="J61" s="2"/>
      <c r="K61" s="12" t="e">
        <f t="shared" si="3"/>
        <v>#N/A</v>
      </c>
      <c r="L61" s="12" t="e">
        <f t="shared" si="3"/>
        <v>#N/A</v>
      </c>
      <c r="M61" s="2"/>
      <c r="N61" s="12">
        <f t="shared" si="4"/>
        <v>2</v>
      </c>
      <c r="O61" s="12">
        <f t="shared" si="4"/>
        <v>4</v>
      </c>
      <c r="P61" s="2"/>
      <c r="Q61" s="12" t="e">
        <f t="shared" si="5"/>
        <v>#N/A</v>
      </c>
      <c r="R61" s="12" t="e">
        <f t="shared" si="5"/>
        <v>#N/A</v>
      </c>
      <c r="S61" s="2"/>
      <c r="T61" s="12">
        <f t="shared" si="0"/>
        <v>294</v>
      </c>
      <c r="U61" s="12">
        <f>RANK(T61,$T$18:$T$67,1)+COUNTIF(T61:$T$67,T61)-1</f>
        <v>36</v>
      </c>
      <c r="V61" s="2"/>
      <c r="W61" s="2"/>
      <c r="X61" s="2"/>
      <c r="Y61" s="2"/>
      <c r="Z61" s="2"/>
      <c r="AA61" s="2"/>
      <c r="AB61" s="2"/>
      <c r="AC61" s="2"/>
      <c r="AD61" s="2"/>
      <c r="AE61" s="2"/>
      <c r="AF61" s="2"/>
      <c r="AG61" s="2"/>
      <c r="AH61" s="2"/>
      <c r="AI61" s="15">
        <v>44</v>
      </c>
      <c r="AJ61" s="15" t="str">
        <f t="shared" si="6"/>
        <v>#18</v>
      </c>
      <c r="AK61" s="2"/>
      <c r="AL61" s="4" t="str">
        <f t="shared" si="7"/>
        <v>BOTTOM LEFT</v>
      </c>
    </row>
    <row r="62" spans="1:38" ht="14.5" x14ac:dyDescent="0.35">
      <c r="A62" s="2"/>
      <c r="B62" s="15" t="s">
        <v>71</v>
      </c>
      <c r="C62" s="10">
        <v>6</v>
      </c>
      <c r="D62" s="10">
        <v>0</v>
      </c>
      <c r="E62" s="2"/>
      <c r="F62" s="12" t="str">
        <f t="shared" si="1"/>
        <v>BOTTOM RIGHT</v>
      </c>
      <c r="G62" s="2"/>
      <c r="H62" s="12" t="e">
        <f t="shared" si="2"/>
        <v>#N/A</v>
      </c>
      <c r="I62" s="12" t="e">
        <f t="shared" si="2"/>
        <v>#N/A</v>
      </c>
      <c r="J62" s="2"/>
      <c r="K62" s="12">
        <f t="shared" si="3"/>
        <v>6</v>
      </c>
      <c r="L62" s="12">
        <f t="shared" si="3"/>
        <v>0</v>
      </c>
      <c r="M62" s="2"/>
      <c r="N62" s="12" t="e">
        <f t="shared" si="4"/>
        <v>#N/A</v>
      </c>
      <c r="O62" s="12" t="e">
        <f t="shared" si="4"/>
        <v>#N/A</v>
      </c>
      <c r="P62" s="2"/>
      <c r="Q62" s="12" t="e">
        <f t="shared" si="5"/>
        <v>#N/A</v>
      </c>
      <c r="R62" s="12" t="e">
        <f t="shared" si="5"/>
        <v>#N/A</v>
      </c>
      <c r="S62" s="2"/>
      <c r="T62" s="12">
        <f t="shared" si="0"/>
        <v>194</v>
      </c>
      <c r="U62" s="12">
        <f>RANK(T62,$T$18:$T$67,1)+COUNTIF(T62:$T$67,T62)-1</f>
        <v>28</v>
      </c>
      <c r="V62" s="2"/>
      <c r="W62" s="2"/>
      <c r="X62" s="2"/>
      <c r="Y62" s="2"/>
      <c r="Z62" s="2"/>
      <c r="AA62" s="2"/>
      <c r="AB62" s="2"/>
      <c r="AC62" s="2"/>
      <c r="AD62" s="2"/>
      <c r="AE62" s="2"/>
      <c r="AF62" s="2"/>
      <c r="AG62" s="2"/>
      <c r="AH62" s="2"/>
      <c r="AI62" s="15">
        <v>45</v>
      </c>
      <c r="AJ62" s="15" t="str">
        <f t="shared" si="6"/>
        <v>#15</v>
      </c>
      <c r="AK62" s="2"/>
      <c r="AL62" s="4" t="str">
        <f t="shared" si="7"/>
        <v>BOTTOM LEFT</v>
      </c>
    </row>
    <row r="63" spans="1:38" ht="14.5" x14ac:dyDescent="0.35">
      <c r="A63" s="2"/>
      <c r="B63" s="15" t="s">
        <v>72</v>
      </c>
      <c r="C63" s="10">
        <v>7</v>
      </c>
      <c r="D63" s="10">
        <v>0</v>
      </c>
      <c r="E63" s="2"/>
      <c r="F63" s="12" t="str">
        <f t="shared" si="1"/>
        <v>BOTTOM RIGHT</v>
      </c>
      <c r="G63" s="2"/>
      <c r="H63" s="12" t="e">
        <f t="shared" si="2"/>
        <v>#N/A</v>
      </c>
      <c r="I63" s="12" t="e">
        <f t="shared" si="2"/>
        <v>#N/A</v>
      </c>
      <c r="J63" s="2"/>
      <c r="K63" s="12">
        <f t="shared" si="3"/>
        <v>7</v>
      </c>
      <c r="L63" s="12">
        <f t="shared" si="3"/>
        <v>0</v>
      </c>
      <c r="M63" s="2"/>
      <c r="N63" s="12" t="e">
        <f t="shared" si="4"/>
        <v>#N/A</v>
      </c>
      <c r="O63" s="12" t="e">
        <f t="shared" si="4"/>
        <v>#N/A</v>
      </c>
      <c r="P63" s="2"/>
      <c r="Q63" s="12" t="e">
        <f t="shared" si="5"/>
        <v>#N/A</v>
      </c>
      <c r="R63" s="12" t="e">
        <f t="shared" si="5"/>
        <v>#N/A</v>
      </c>
      <c r="S63" s="2"/>
      <c r="T63" s="12">
        <f t="shared" si="0"/>
        <v>193</v>
      </c>
      <c r="U63" s="12">
        <f>RANK(T63,$T$18:$T$67,1)+COUNTIF(T63:$T$67,T63)-1</f>
        <v>22</v>
      </c>
      <c r="V63" s="2"/>
      <c r="W63" s="2"/>
      <c r="X63" s="2"/>
      <c r="Y63" s="2"/>
      <c r="Z63" s="2"/>
      <c r="AA63" s="2"/>
      <c r="AB63" s="2"/>
      <c r="AC63" s="2"/>
      <c r="AD63" s="2"/>
      <c r="AE63" s="2"/>
      <c r="AF63" s="2"/>
      <c r="AG63" s="2"/>
      <c r="AH63" s="2"/>
      <c r="AI63" s="15">
        <v>46</v>
      </c>
      <c r="AJ63" s="15" t="str">
        <f t="shared" si="6"/>
        <v>#4</v>
      </c>
      <c r="AK63" s="2"/>
      <c r="AL63" s="4" t="str">
        <f t="shared" si="7"/>
        <v>BOTTOM LEFT</v>
      </c>
    </row>
    <row r="64" spans="1:38" ht="14.5" x14ac:dyDescent="0.35">
      <c r="A64" s="2"/>
      <c r="B64" s="15" t="s">
        <v>73</v>
      </c>
      <c r="C64" s="10">
        <v>7</v>
      </c>
      <c r="D64" s="10">
        <v>1</v>
      </c>
      <c r="E64" s="2"/>
      <c r="F64" s="12" t="str">
        <f t="shared" si="1"/>
        <v>BOTTOM RIGHT</v>
      </c>
      <c r="G64" s="2"/>
      <c r="H64" s="12" t="e">
        <f t="shared" si="2"/>
        <v>#N/A</v>
      </c>
      <c r="I64" s="12" t="e">
        <f t="shared" si="2"/>
        <v>#N/A</v>
      </c>
      <c r="J64" s="2"/>
      <c r="K64" s="12">
        <f t="shared" si="3"/>
        <v>7</v>
      </c>
      <c r="L64" s="12">
        <f t="shared" si="3"/>
        <v>1</v>
      </c>
      <c r="M64" s="2"/>
      <c r="N64" s="12" t="e">
        <f t="shared" si="4"/>
        <v>#N/A</v>
      </c>
      <c r="O64" s="12" t="e">
        <f t="shared" si="4"/>
        <v>#N/A</v>
      </c>
      <c r="P64" s="2"/>
      <c r="Q64" s="12" t="e">
        <f t="shared" si="5"/>
        <v>#N/A</v>
      </c>
      <c r="R64" s="12" t="e">
        <f t="shared" si="5"/>
        <v>#N/A</v>
      </c>
      <c r="S64" s="2"/>
      <c r="T64" s="12">
        <f t="shared" si="0"/>
        <v>192</v>
      </c>
      <c r="U64" s="12">
        <f>RANK(T64,$T$18:$T$67,1)+COUNTIF(T64:$T$67,T64)-1</f>
        <v>18</v>
      </c>
      <c r="V64" s="2"/>
      <c r="W64" s="2"/>
      <c r="X64" s="2"/>
      <c r="Y64" s="2"/>
      <c r="Z64" s="2"/>
      <c r="AA64" s="2"/>
      <c r="AB64" s="2"/>
      <c r="AC64" s="2"/>
      <c r="AD64" s="2"/>
      <c r="AE64" s="2"/>
      <c r="AF64" s="2"/>
      <c r="AG64" s="2"/>
      <c r="AH64" s="2"/>
      <c r="AI64" s="15">
        <v>47</v>
      </c>
      <c r="AJ64" s="15" t="str">
        <f t="shared" si="6"/>
        <v>#1</v>
      </c>
      <c r="AK64" s="2"/>
      <c r="AL64" s="4" t="str">
        <f t="shared" si="7"/>
        <v>BOTTOM LEFT</v>
      </c>
    </row>
    <row r="65" spans="1:38" ht="14.5" x14ac:dyDescent="0.35">
      <c r="A65" s="2"/>
      <c r="B65" s="15" t="s">
        <v>74</v>
      </c>
      <c r="C65" s="10">
        <v>3</v>
      </c>
      <c r="D65" s="10">
        <v>1</v>
      </c>
      <c r="E65" s="2"/>
      <c r="F65" s="12" t="str">
        <f t="shared" si="1"/>
        <v>BOTTOM LEFT</v>
      </c>
      <c r="G65" s="2"/>
      <c r="H65" s="12" t="e">
        <f t="shared" si="2"/>
        <v>#N/A</v>
      </c>
      <c r="I65" s="12" t="e">
        <f t="shared" si="2"/>
        <v>#N/A</v>
      </c>
      <c r="J65" s="2"/>
      <c r="K65" s="12" t="e">
        <f t="shared" si="3"/>
        <v>#N/A</v>
      </c>
      <c r="L65" s="12" t="e">
        <f t="shared" si="3"/>
        <v>#N/A</v>
      </c>
      <c r="M65" s="2"/>
      <c r="N65" s="12" t="e">
        <f t="shared" si="4"/>
        <v>#N/A</v>
      </c>
      <c r="O65" s="12" t="e">
        <f t="shared" si="4"/>
        <v>#N/A</v>
      </c>
      <c r="P65" s="2"/>
      <c r="Q65" s="12">
        <f t="shared" si="5"/>
        <v>3</v>
      </c>
      <c r="R65" s="12">
        <f t="shared" si="5"/>
        <v>1</v>
      </c>
      <c r="S65" s="2"/>
      <c r="T65" s="12">
        <f t="shared" si="0"/>
        <v>396</v>
      </c>
      <c r="U65" s="12">
        <f>RANK(T65,$T$18:$T$67,1)+COUNTIF(T65:$T$67,T65)-1</f>
        <v>42</v>
      </c>
      <c r="V65" s="2"/>
      <c r="W65" s="2"/>
      <c r="X65" s="2"/>
      <c r="Y65" s="2"/>
      <c r="Z65" s="2"/>
      <c r="AA65" s="2"/>
      <c r="AB65" s="2"/>
      <c r="AC65" s="2"/>
      <c r="AD65" s="2"/>
      <c r="AE65" s="2"/>
      <c r="AF65" s="2"/>
      <c r="AG65" s="2"/>
      <c r="AH65" s="2"/>
      <c r="AI65" s="15">
        <v>48</v>
      </c>
      <c r="AJ65" s="15" t="str">
        <f t="shared" si="6"/>
        <v>#13</v>
      </c>
      <c r="AK65" s="2"/>
      <c r="AL65" s="4" t="str">
        <f t="shared" si="7"/>
        <v>BOTTOM LEFT</v>
      </c>
    </row>
    <row r="66" spans="1:38" ht="14.5" x14ac:dyDescent="0.35">
      <c r="A66" s="2"/>
      <c r="B66" s="15" t="s">
        <v>75</v>
      </c>
      <c r="C66" s="10">
        <v>8</v>
      </c>
      <c r="D66" s="10">
        <v>2</v>
      </c>
      <c r="E66" s="2"/>
      <c r="F66" s="12" t="str">
        <f t="shared" si="1"/>
        <v>BOTTOM RIGHT</v>
      </c>
      <c r="G66" s="2"/>
      <c r="H66" s="12" t="e">
        <f t="shared" si="2"/>
        <v>#N/A</v>
      </c>
      <c r="I66" s="12" t="e">
        <f t="shared" si="2"/>
        <v>#N/A</v>
      </c>
      <c r="J66" s="2"/>
      <c r="K66" s="12">
        <f t="shared" si="3"/>
        <v>8</v>
      </c>
      <c r="L66" s="12">
        <f t="shared" si="3"/>
        <v>2</v>
      </c>
      <c r="M66" s="2"/>
      <c r="N66" s="12" t="e">
        <f t="shared" si="4"/>
        <v>#N/A</v>
      </c>
      <c r="O66" s="12" t="e">
        <f t="shared" si="4"/>
        <v>#N/A</v>
      </c>
      <c r="P66" s="2"/>
      <c r="Q66" s="12" t="e">
        <f t="shared" si="5"/>
        <v>#N/A</v>
      </c>
      <c r="R66" s="12" t="e">
        <f t="shared" si="5"/>
        <v>#N/A</v>
      </c>
      <c r="S66" s="2"/>
      <c r="T66" s="12">
        <f t="shared" si="0"/>
        <v>190</v>
      </c>
      <c r="U66" s="12">
        <f>RANK(T66,$T$18:$T$67,1)+COUNTIF(T66:$T$67,T66)-1</f>
        <v>14</v>
      </c>
      <c r="V66" s="2"/>
      <c r="W66" s="2"/>
      <c r="X66" s="2"/>
      <c r="Y66" s="2"/>
      <c r="Z66" s="2"/>
      <c r="AA66" s="2"/>
      <c r="AB66" s="2"/>
      <c r="AC66" s="2"/>
      <c r="AD66" s="2"/>
      <c r="AE66" s="2"/>
      <c r="AF66" s="2"/>
      <c r="AG66" s="2"/>
      <c r="AH66" s="2"/>
      <c r="AI66" s="15">
        <v>49</v>
      </c>
      <c r="AJ66" s="15" t="str">
        <f t="shared" si="6"/>
        <v>#11</v>
      </c>
      <c r="AK66" s="2"/>
      <c r="AL66" s="4" t="str">
        <f t="shared" si="7"/>
        <v>BOTTOM LEFT</v>
      </c>
    </row>
    <row r="67" spans="1:38" ht="14.5" x14ac:dyDescent="0.35">
      <c r="A67" s="2"/>
      <c r="B67" s="15" t="s">
        <v>76</v>
      </c>
      <c r="C67" s="10">
        <v>4</v>
      </c>
      <c r="D67" s="10">
        <v>4</v>
      </c>
      <c r="E67" s="2"/>
      <c r="F67" s="12" t="str">
        <f t="shared" si="1"/>
        <v>TOP RIGHT</v>
      </c>
      <c r="G67" s="2"/>
      <c r="H67" s="12">
        <f t="shared" si="2"/>
        <v>4</v>
      </c>
      <c r="I67" s="12">
        <f t="shared" si="2"/>
        <v>4</v>
      </c>
      <c r="J67" s="2"/>
      <c r="K67" s="12" t="e">
        <f t="shared" si="3"/>
        <v>#N/A</v>
      </c>
      <c r="L67" s="12" t="e">
        <f t="shared" si="3"/>
        <v>#N/A</v>
      </c>
      <c r="M67" s="2"/>
      <c r="N67" s="12" t="e">
        <f t="shared" si="4"/>
        <v>#N/A</v>
      </c>
      <c r="O67" s="12" t="e">
        <f t="shared" si="4"/>
        <v>#N/A</v>
      </c>
      <c r="P67" s="2"/>
      <c r="Q67" s="12" t="e">
        <f t="shared" si="5"/>
        <v>#N/A</v>
      </c>
      <c r="R67" s="12" t="e">
        <f t="shared" si="5"/>
        <v>#N/A</v>
      </c>
      <c r="S67" s="2"/>
      <c r="T67" s="12">
        <f t="shared" si="0"/>
        <v>92</v>
      </c>
      <c r="U67" s="12">
        <f>RANK(T67,$T$18:$T$67,1)+COUNTIF(T67:$T$67,T67)-1</f>
        <v>11</v>
      </c>
      <c r="V67" s="2"/>
      <c r="W67" s="2"/>
      <c r="X67" s="2"/>
      <c r="Y67" s="2"/>
      <c r="Z67" s="2"/>
      <c r="AA67" s="2"/>
      <c r="AB67" s="2"/>
      <c r="AC67" s="2"/>
      <c r="AD67" s="2"/>
      <c r="AE67" s="2"/>
      <c r="AF67" s="2"/>
      <c r="AG67" s="2"/>
      <c r="AH67" s="2"/>
      <c r="AI67" s="15">
        <v>50</v>
      </c>
      <c r="AJ67" s="15" t="str">
        <f t="shared" si="6"/>
        <v>#34</v>
      </c>
      <c r="AK67" s="2"/>
      <c r="AL67" s="4" t="str">
        <f t="shared" si="7"/>
        <v>BOTTOM LEFT</v>
      </c>
    </row>
    <row r="68" spans="1:38" ht="14.5"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8" ht="14.5"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8" ht="14.5"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8" ht="14.5"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8" ht="14.5"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8" ht="14.5"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14.5"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ht="14.5"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8" ht="14.5"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8" ht="14.5"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spans="1:38" ht="14.5"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sheetData>
  <mergeCells count="6">
    <mergeCell ref="AI2:AJ2"/>
    <mergeCell ref="H16:I16"/>
    <mergeCell ref="K16:L16"/>
    <mergeCell ref="N16:O16"/>
    <mergeCell ref="Q16:R16"/>
    <mergeCell ref="T16:U16"/>
  </mergeCells>
  <conditionalFormatting sqref="AI18:AI67">
    <cfRule type="expression" dxfId="7" priority="1">
      <formula>AL18=$AJ$3</formula>
    </cfRule>
    <cfRule type="expression" dxfId="6" priority="2">
      <formula>AL18=$AJ$4</formula>
    </cfRule>
    <cfRule type="expression" dxfId="5" priority="3">
      <formula>AL18=$AJ$5</formula>
    </cfRule>
    <cfRule type="expression" dxfId="4" priority="4">
      <formula>AL18=$AJ$6</formula>
    </cfRule>
  </conditionalFormatting>
  <conditionalFormatting sqref="AJ18:AJ67">
    <cfRule type="expression" dxfId="3" priority="5">
      <formula>AL18=$AJ$6</formula>
    </cfRule>
    <cfRule type="expression" dxfId="2" priority="6">
      <formula>AL18=$AJ$5</formula>
    </cfRule>
    <cfRule type="expression" dxfId="1" priority="7">
      <formula>AL18=$AJ$4</formula>
    </cfRule>
    <cfRule type="expression" dxfId="0" priority="8">
      <formula>AL18=$AJ$3</formula>
    </cfRule>
  </conditionalFormatting>
  <dataValidations count="1">
    <dataValidation type="list" allowBlank="1" showInputMessage="1" showErrorMessage="1" sqref="AJ3:AJ6" xr:uid="{00000000-0002-0000-0500-000000000000}">
      <formula1>"TOP RIGHT,BOTTOM RIGHT,TOP LEFT,BOTTOM LEFT"</formula1>
    </dataValidation>
  </dataValidations>
  <pageMargins left="0.7" right="0.7" top="0.75" bottom="0.75" header="0.3" footer="0.3"/>
  <pageSetup orientation="portrait" horizontalDpi="120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3:J45"/>
  <sheetViews>
    <sheetView topLeftCell="A13" zoomScaleNormal="100" workbookViewId="0"/>
  </sheetViews>
  <sheetFormatPr defaultColWidth="9.08984375" defaultRowHeight="14.5" x14ac:dyDescent="0.35"/>
  <cols>
    <col min="1" max="1" width="2.90625" style="3" customWidth="1"/>
    <col min="2" max="2" width="14.54296875" style="3" bestFit="1" customWidth="1"/>
    <col min="3" max="3" width="9.453125" style="3" bestFit="1" customWidth="1"/>
    <col min="4" max="4" width="4.36328125" style="3" customWidth="1"/>
    <col min="5" max="5" width="16.90625" style="3" bestFit="1" customWidth="1"/>
    <col min="6" max="6" width="9.453125" style="3" customWidth="1"/>
    <col min="7" max="7" width="4.36328125" style="3" customWidth="1"/>
    <col min="8" max="8" width="15.453125" style="3" bestFit="1" customWidth="1"/>
    <col min="9" max="9" width="9.08984375" style="3"/>
    <col min="10" max="10" width="4.36328125" style="3" customWidth="1"/>
    <col min="11" max="16384" width="9.08984375" style="3"/>
  </cols>
  <sheetData>
    <row r="3" spans="1:10" ht="23" x14ac:dyDescent="0.35">
      <c r="B3" s="397" t="s">
        <v>121</v>
      </c>
      <c r="C3" s="398"/>
      <c r="D3" s="398"/>
      <c r="E3" s="398"/>
      <c r="F3" s="398"/>
      <c r="G3" s="398"/>
      <c r="H3" s="398"/>
      <c r="I3" s="398"/>
    </row>
    <row r="4" spans="1:10" ht="15" customHeight="1" x14ac:dyDescent="0.35">
      <c r="A4" s="2"/>
      <c r="B4" s="2"/>
      <c r="C4" s="2"/>
      <c r="D4" s="2"/>
      <c r="E4" s="2"/>
      <c r="F4" s="2"/>
      <c r="G4" s="2"/>
      <c r="H4" s="2"/>
      <c r="I4" s="2"/>
      <c r="J4" s="2"/>
    </row>
    <row r="5" spans="1:10" ht="33.75" customHeight="1" x14ac:dyDescent="0.35">
      <c r="A5" s="2"/>
      <c r="B5" s="394" t="s">
        <v>77</v>
      </c>
      <c r="C5" s="394"/>
      <c r="D5" s="2"/>
      <c r="E5" s="395" t="s">
        <v>78</v>
      </c>
      <c r="F5" s="396"/>
      <c r="G5" s="2"/>
      <c r="H5" s="394" t="s">
        <v>79</v>
      </c>
      <c r="I5" s="394"/>
      <c r="J5" s="2"/>
    </row>
    <row r="6" spans="1:10" x14ac:dyDescent="0.35">
      <c r="A6" s="2"/>
      <c r="B6" s="10" t="s">
        <v>80</v>
      </c>
      <c r="C6" s="10">
        <f>C17*0.45+C28*0.45+C39*0.1</f>
        <v>0</v>
      </c>
      <c r="D6" s="2"/>
      <c r="E6" s="10" t="s">
        <v>81</v>
      </c>
      <c r="F6" s="12">
        <v>0</v>
      </c>
      <c r="G6" s="2"/>
      <c r="H6" s="10" t="s">
        <v>82</v>
      </c>
      <c r="I6" s="12">
        <f>C6/C7*100</f>
        <v>0</v>
      </c>
      <c r="J6" s="2"/>
    </row>
    <row r="7" spans="1:10" x14ac:dyDescent="0.35">
      <c r="A7" s="2"/>
      <c r="B7" s="10" t="s">
        <v>83</v>
      </c>
      <c r="C7" s="10">
        <v>1</v>
      </c>
      <c r="D7" s="2"/>
      <c r="E7" s="10" t="s">
        <v>84</v>
      </c>
      <c r="F7" s="10">
        <v>30</v>
      </c>
      <c r="G7" s="2"/>
      <c r="H7" s="10" t="s">
        <v>85</v>
      </c>
      <c r="I7" s="12">
        <v>1</v>
      </c>
      <c r="J7" s="2"/>
    </row>
    <row r="8" spans="1:10" x14ac:dyDescent="0.35">
      <c r="A8" s="2"/>
      <c r="B8" s="2"/>
      <c r="C8" s="2"/>
      <c r="D8" s="2"/>
      <c r="E8" s="10" t="s">
        <v>86</v>
      </c>
      <c r="F8" s="10">
        <v>35</v>
      </c>
      <c r="G8" s="2"/>
      <c r="H8" s="10" t="s">
        <v>87</v>
      </c>
      <c r="I8" s="12">
        <f>200-I6-I7</f>
        <v>199</v>
      </c>
      <c r="J8" s="2"/>
    </row>
    <row r="9" spans="1:10" x14ac:dyDescent="0.35">
      <c r="A9" s="2"/>
      <c r="B9" s="2"/>
      <c r="C9" s="2"/>
      <c r="D9" s="2"/>
      <c r="E9" s="10" t="s">
        <v>88</v>
      </c>
      <c r="F9" s="10">
        <v>35</v>
      </c>
      <c r="G9" s="2"/>
      <c r="H9" s="2"/>
      <c r="I9" s="2"/>
      <c r="J9" s="2"/>
    </row>
    <row r="10" spans="1:10" x14ac:dyDescent="0.35">
      <c r="A10" s="2"/>
      <c r="B10" s="2"/>
      <c r="C10" s="2"/>
      <c r="D10" s="2"/>
      <c r="E10" s="10" t="s">
        <v>89</v>
      </c>
      <c r="F10" s="10">
        <v>0</v>
      </c>
      <c r="G10" s="2"/>
      <c r="H10" s="2"/>
      <c r="I10" s="2"/>
      <c r="J10" s="2"/>
    </row>
    <row r="11" spans="1:10" x14ac:dyDescent="0.35">
      <c r="A11" s="2"/>
      <c r="B11" s="2"/>
      <c r="C11" s="2"/>
      <c r="D11" s="2"/>
      <c r="E11" s="10" t="s">
        <v>90</v>
      </c>
      <c r="F11" s="10">
        <v>0</v>
      </c>
      <c r="G11" s="2"/>
      <c r="H11" s="2"/>
      <c r="I11" s="2"/>
      <c r="J11" s="2"/>
    </row>
    <row r="12" spans="1:10" x14ac:dyDescent="0.35">
      <c r="A12" s="2"/>
      <c r="B12" s="2"/>
      <c r="C12" s="2"/>
      <c r="D12" s="2"/>
      <c r="E12" s="10" t="s">
        <v>87</v>
      </c>
      <c r="F12" s="12">
        <v>100</v>
      </c>
      <c r="G12" s="2"/>
      <c r="H12" s="2"/>
      <c r="I12" s="2"/>
      <c r="J12" s="2"/>
    </row>
    <row r="14" spans="1:10" ht="23" x14ac:dyDescent="0.35">
      <c r="B14" s="397" t="s">
        <v>122</v>
      </c>
      <c r="C14" s="398"/>
      <c r="D14" s="398"/>
      <c r="E14" s="398"/>
      <c r="F14" s="398"/>
      <c r="G14" s="398"/>
      <c r="H14" s="398"/>
      <c r="I14" s="398"/>
    </row>
    <row r="15" spans="1:10" x14ac:dyDescent="0.35">
      <c r="B15" s="2"/>
      <c r="C15" s="2"/>
      <c r="D15" s="2"/>
      <c r="E15" s="2"/>
      <c r="F15" s="2"/>
      <c r="G15" s="2"/>
      <c r="H15" s="2"/>
      <c r="I15" s="2"/>
    </row>
    <row r="16" spans="1:10" x14ac:dyDescent="0.35">
      <c r="B16" s="394" t="s">
        <v>77</v>
      </c>
      <c r="C16" s="394"/>
      <c r="D16" s="2"/>
      <c r="E16" s="395" t="s">
        <v>78</v>
      </c>
      <c r="F16" s="396"/>
      <c r="G16" s="2"/>
      <c r="H16" s="394" t="s">
        <v>79</v>
      </c>
      <c r="I16" s="394"/>
    </row>
    <row r="17" spans="2:9" x14ac:dyDescent="0.35">
      <c r="B17" s="10" t="s">
        <v>126</v>
      </c>
      <c r="C17" s="70">
        <f>('2. General Requirements'!E8+'2. General Requirements'!E17+'2. General Requirements'!E25+'2. General Requirements'!E31)/4</f>
        <v>0</v>
      </c>
      <c r="D17" s="2"/>
      <c r="E17" s="10" t="s">
        <v>127</v>
      </c>
      <c r="F17" s="12">
        <v>0</v>
      </c>
      <c r="G17" s="2"/>
      <c r="H17" s="10" t="s">
        <v>133</v>
      </c>
      <c r="I17" s="12">
        <f>C17/C18*100</f>
        <v>0</v>
      </c>
    </row>
    <row r="18" spans="2:9" x14ac:dyDescent="0.35">
      <c r="B18" s="10" t="s">
        <v>83</v>
      </c>
      <c r="C18" s="10">
        <v>1</v>
      </c>
      <c r="D18" s="2"/>
      <c r="E18" s="10" t="s">
        <v>125</v>
      </c>
      <c r="F18" s="10">
        <v>30</v>
      </c>
      <c r="G18" s="2"/>
      <c r="H18" s="10" t="s">
        <v>134</v>
      </c>
      <c r="I18" s="12">
        <v>1</v>
      </c>
    </row>
    <row r="19" spans="2:9" x14ac:dyDescent="0.35">
      <c r="B19" s="2"/>
      <c r="C19" s="2"/>
      <c r="D19" s="2"/>
      <c r="E19" s="10" t="s">
        <v>128</v>
      </c>
      <c r="F19" s="10">
        <v>35</v>
      </c>
      <c r="G19" s="2"/>
      <c r="H19" s="10" t="s">
        <v>132</v>
      </c>
      <c r="I19" s="12">
        <f>200-I17-I18</f>
        <v>199</v>
      </c>
    </row>
    <row r="20" spans="2:9" x14ac:dyDescent="0.35">
      <c r="B20" s="2"/>
      <c r="C20" s="2"/>
      <c r="D20" s="2"/>
      <c r="E20" s="10" t="s">
        <v>129</v>
      </c>
      <c r="F20" s="10">
        <v>35</v>
      </c>
      <c r="G20" s="2"/>
      <c r="H20" s="2"/>
      <c r="I20" s="2"/>
    </row>
    <row r="21" spans="2:9" x14ac:dyDescent="0.35">
      <c r="B21" s="2"/>
      <c r="C21" s="2"/>
      <c r="D21" s="2"/>
      <c r="E21" s="10" t="s">
        <v>130</v>
      </c>
      <c r="F21" s="10">
        <v>0</v>
      </c>
      <c r="G21" s="2"/>
      <c r="H21" s="2"/>
      <c r="I21" s="2"/>
    </row>
    <row r="22" spans="2:9" x14ac:dyDescent="0.35">
      <c r="B22" s="2"/>
      <c r="C22" s="2"/>
      <c r="D22" s="2"/>
      <c r="E22" s="10" t="s">
        <v>131</v>
      </c>
      <c r="F22" s="10">
        <v>0</v>
      </c>
      <c r="G22" s="2"/>
      <c r="H22" s="2"/>
      <c r="I22" s="2"/>
    </row>
    <row r="23" spans="2:9" x14ac:dyDescent="0.35">
      <c r="B23" s="2"/>
      <c r="C23" s="2"/>
      <c r="D23" s="2"/>
      <c r="E23" s="10" t="s">
        <v>132</v>
      </c>
      <c r="F23" s="12">
        <v>100</v>
      </c>
      <c r="G23" s="2"/>
      <c r="H23" s="2"/>
      <c r="I23" s="2"/>
    </row>
    <row r="25" spans="2:9" ht="23" x14ac:dyDescent="0.35">
      <c r="B25" s="397" t="s">
        <v>123</v>
      </c>
      <c r="C25" s="398"/>
      <c r="D25" s="398"/>
      <c r="E25" s="398"/>
      <c r="F25" s="398"/>
      <c r="G25" s="398"/>
      <c r="H25" s="398"/>
      <c r="I25" s="398"/>
    </row>
    <row r="26" spans="2:9" x14ac:dyDescent="0.35">
      <c r="B26" s="2"/>
      <c r="C26" s="2"/>
      <c r="D26" s="2"/>
      <c r="E26" s="2"/>
      <c r="F26" s="2"/>
      <c r="G26" s="2"/>
      <c r="H26" s="2"/>
      <c r="I26" s="2"/>
    </row>
    <row r="27" spans="2:9" x14ac:dyDescent="0.35">
      <c r="B27" s="394" t="s">
        <v>77</v>
      </c>
      <c r="C27" s="394"/>
      <c r="D27" s="2"/>
      <c r="E27" s="395" t="s">
        <v>78</v>
      </c>
      <c r="F27" s="396"/>
      <c r="G27" s="2"/>
      <c r="H27" s="394" t="s">
        <v>79</v>
      </c>
      <c r="I27" s="394"/>
    </row>
    <row r="28" spans="2:9" x14ac:dyDescent="0.35">
      <c r="B28" s="10" t="s">
        <v>135</v>
      </c>
      <c r="C28" s="70">
        <f>'3. Specific Requirements'!E7</f>
        <v>0</v>
      </c>
      <c r="D28" s="2"/>
      <c r="E28" s="10" t="s">
        <v>136</v>
      </c>
      <c r="F28" s="12">
        <v>0</v>
      </c>
      <c r="G28" s="2"/>
      <c r="H28" s="10" t="s">
        <v>143</v>
      </c>
      <c r="I28" s="12">
        <f>C28/C29*100</f>
        <v>0</v>
      </c>
    </row>
    <row r="29" spans="2:9" x14ac:dyDescent="0.35">
      <c r="B29" s="10" t="s">
        <v>83</v>
      </c>
      <c r="C29" s="10">
        <v>1</v>
      </c>
      <c r="D29" s="2"/>
      <c r="E29" s="10" t="s">
        <v>137</v>
      </c>
      <c r="F29" s="10">
        <v>30</v>
      </c>
      <c r="G29" s="2"/>
      <c r="H29" s="10" t="s">
        <v>144</v>
      </c>
      <c r="I29" s="12">
        <v>1</v>
      </c>
    </row>
    <row r="30" spans="2:9" x14ac:dyDescent="0.35">
      <c r="B30" s="2"/>
      <c r="C30" s="2"/>
      <c r="D30" s="2"/>
      <c r="E30" s="10" t="s">
        <v>138</v>
      </c>
      <c r="F30" s="10">
        <v>35</v>
      </c>
      <c r="G30" s="2"/>
      <c r="H30" s="10" t="s">
        <v>142</v>
      </c>
      <c r="I30" s="12">
        <f>200-I28-I29</f>
        <v>199</v>
      </c>
    </row>
    <row r="31" spans="2:9" x14ac:dyDescent="0.35">
      <c r="B31" s="2"/>
      <c r="C31" s="2"/>
      <c r="D31" s="2"/>
      <c r="E31" s="10" t="s">
        <v>139</v>
      </c>
      <c r="F31" s="10">
        <v>35</v>
      </c>
      <c r="G31" s="2"/>
      <c r="H31" s="2"/>
      <c r="I31" s="2"/>
    </row>
    <row r="32" spans="2:9" x14ac:dyDescent="0.35">
      <c r="B32" s="2"/>
      <c r="C32" s="2"/>
      <c r="D32" s="2"/>
      <c r="E32" s="10" t="s">
        <v>140</v>
      </c>
      <c r="F32" s="10">
        <v>0</v>
      </c>
      <c r="G32" s="2"/>
      <c r="H32" s="2"/>
      <c r="I32" s="2"/>
    </row>
    <row r="33" spans="2:9" x14ac:dyDescent="0.35">
      <c r="B33" s="2"/>
      <c r="C33" s="2"/>
      <c r="D33" s="2"/>
      <c r="E33" s="10" t="s">
        <v>141</v>
      </c>
      <c r="F33" s="10">
        <v>0</v>
      </c>
      <c r="G33" s="2"/>
      <c r="H33" s="2"/>
      <c r="I33" s="2"/>
    </row>
    <row r="34" spans="2:9" x14ac:dyDescent="0.35">
      <c r="B34" s="2"/>
      <c r="C34" s="2"/>
      <c r="D34" s="2"/>
      <c r="E34" s="10" t="s">
        <v>142</v>
      </c>
      <c r="F34" s="12">
        <v>100</v>
      </c>
      <c r="G34" s="2"/>
      <c r="H34" s="2"/>
      <c r="I34" s="2"/>
    </row>
    <row r="36" spans="2:9" ht="23" x14ac:dyDescent="0.35">
      <c r="B36" s="397" t="s">
        <v>124</v>
      </c>
      <c r="C36" s="398"/>
      <c r="D36" s="398"/>
      <c r="E36" s="398"/>
      <c r="F36" s="398"/>
      <c r="G36" s="398"/>
      <c r="H36" s="398"/>
      <c r="I36" s="398"/>
    </row>
    <row r="37" spans="2:9" x14ac:dyDescent="0.35">
      <c r="B37" s="2"/>
      <c r="C37" s="2"/>
      <c r="D37" s="2"/>
      <c r="E37" s="2"/>
      <c r="F37" s="2"/>
      <c r="G37" s="2"/>
      <c r="H37" s="2"/>
      <c r="I37" s="2"/>
    </row>
    <row r="38" spans="2:9" x14ac:dyDescent="0.35">
      <c r="B38" s="394" t="s">
        <v>77</v>
      </c>
      <c r="C38" s="394"/>
      <c r="D38" s="2"/>
      <c r="E38" s="395" t="s">
        <v>78</v>
      </c>
      <c r="F38" s="396"/>
      <c r="G38" s="2"/>
      <c r="H38" s="394" t="s">
        <v>79</v>
      </c>
      <c r="I38" s="394"/>
    </row>
    <row r="39" spans="2:9" x14ac:dyDescent="0.35">
      <c r="B39" s="10" t="s">
        <v>145</v>
      </c>
      <c r="C39" s="70">
        <f>('1. Structure &amp; Format'!D7+'1. Structure &amp; Format'!D24)/2</f>
        <v>0</v>
      </c>
      <c r="D39" s="2"/>
      <c r="E39" s="10" t="s">
        <v>146</v>
      </c>
      <c r="F39" s="12">
        <v>0</v>
      </c>
      <c r="G39" s="2"/>
      <c r="H39" s="10" t="s">
        <v>153</v>
      </c>
      <c r="I39" s="12">
        <f>C39/C40*100</f>
        <v>0</v>
      </c>
    </row>
    <row r="40" spans="2:9" x14ac:dyDescent="0.35">
      <c r="B40" s="10" t="s">
        <v>83</v>
      </c>
      <c r="C40" s="10">
        <v>1</v>
      </c>
      <c r="D40" s="2"/>
      <c r="E40" s="10" t="s">
        <v>147</v>
      </c>
      <c r="F40" s="10">
        <v>30</v>
      </c>
      <c r="G40" s="2"/>
      <c r="H40" s="10" t="s">
        <v>154</v>
      </c>
      <c r="I40" s="12">
        <v>1</v>
      </c>
    </row>
    <row r="41" spans="2:9" x14ac:dyDescent="0.35">
      <c r="B41" s="2"/>
      <c r="C41" s="2"/>
      <c r="D41" s="2"/>
      <c r="E41" s="10" t="s">
        <v>148</v>
      </c>
      <c r="F41" s="10">
        <v>35</v>
      </c>
      <c r="G41" s="2"/>
      <c r="H41" s="10" t="s">
        <v>152</v>
      </c>
      <c r="I41" s="12">
        <f>200-I39-I40</f>
        <v>199</v>
      </c>
    </row>
    <row r="42" spans="2:9" x14ac:dyDescent="0.35">
      <c r="B42" s="2"/>
      <c r="C42" s="2"/>
      <c r="D42" s="2"/>
      <c r="E42" s="10" t="s">
        <v>149</v>
      </c>
      <c r="F42" s="10">
        <v>35</v>
      </c>
      <c r="G42" s="2"/>
      <c r="H42" s="2"/>
      <c r="I42" s="2"/>
    </row>
    <row r="43" spans="2:9" x14ac:dyDescent="0.35">
      <c r="B43" s="2"/>
      <c r="C43" s="2"/>
      <c r="D43" s="2"/>
      <c r="E43" s="10" t="s">
        <v>150</v>
      </c>
      <c r="F43" s="10">
        <v>0</v>
      </c>
      <c r="G43" s="2"/>
      <c r="H43" s="2"/>
      <c r="I43" s="2"/>
    </row>
    <row r="44" spans="2:9" x14ac:dyDescent="0.35">
      <c r="B44" s="2"/>
      <c r="C44" s="2"/>
      <c r="D44" s="2"/>
      <c r="E44" s="10" t="s">
        <v>151</v>
      </c>
      <c r="F44" s="10">
        <v>0</v>
      </c>
      <c r="G44" s="2"/>
      <c r="H44" s="2"/>
      <c r="I44" s="2"/>
    </row>
    <row r="45" spans="2:9" x14ac:dyDescent="0.35">
      <c r="B45" s="2"/>
      <c r="C45" s="2"/>
      <c r="D45" s="2"/>
      <c r="E45" s="10" t="s">
        <v>152</v>
      </c>
      <c r="F45" s="12">
        <v>100</v>
      </c>
      <c r="G45" s="2"/>
      <c r="H45" s="2"/>
      <c r="I45" s="2"/>
    </row>
  </sheetData>
  <mergeCells count="16">
    <mergeCell ref="B36:I36"/>
    <mergeCell ref="B38:C38"/>
    <mergeCell ref="E38:F38"/>
    <mergeCell ref="H38:I38"/>
    <mergeCell ref="B16:C16"/>
    <mergeCell ref="E16:F16"/>
    <mergeCell ref="H16:I16"/>
    <mergeCell ref="B25:I25"/>
    <mergeCell ref="B27:C27"/>
    <mergeCell ref="E27:F27"/>
    <mergeCell ref="H27:I27"/>
    <mergeCell ref="B5:C5"/>
    <mergeCell ref="E5:F5"/>
    <mergeCell ref="H5:I5"/>
    <mergeCell ref="B3:I3"/>
    <mergeCell ref="B14:I14"/>
  </mergeCells>
  <pageMargins left="0.7" right="0.7" top="0.75" bottom="0.75" header="0.3" footer="0.3"/>
  <pageSetup orientation="portrait" horizontalDpi="12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974D-F6C6-4265-BAB1-F057C8B6E44D}">
  <sheetPr codeName="Sheet10">
    <pageSetUpPr fitToPage="1"/>
  </sheetPr>
  <dimension ref="B1:F31"/>
  <sheetViews>
    <sheetView showGridLines="0" zoomScaleNormal="100" workbookViewId="0"/>
  </sheetViews>
  <sheetFormatPr defaultColWidth="9.08984375" defaultRowHeight="12.5" x14ac:dyDescent="0.25"/>
  <cols>
    <col min="1" max="1" width="2.90625" style="1" customWidth="1"/>
    <col min="2" max="2" width="57.453125" style="1" bestFit="1" customWidth="1"/>
    <col min="3" max="3" width="23.1796875" style="1" bestFit="1" customWidth="1"/>
    <col min="4" max="4" width="10.6328125" style="1" bestFit="1" customWidth="1"/>
    <col min="5" max="5" width="13.54296875" style="20" bestFit="1" customWidth="1"/>
    <col min="6" max="6" width="68.08984375" style="1" customWidth="1"/>
    <col min="7" max="16384" width="9.08984375" style="1"/>
  </cols>
  <sheetData>
    <row r="1" spans="2:6" ht="15" customHeight="1" x14ac:dyDescent="0.25"/>
    <row r="2" spans="2:6" ht="33.75" customHeight="1" x14ac:dyDescent="0.25">
      <c r="B2" s="324" t="s">
        <v>175</v>
      </c>
      <c r="C2" s="325"/>
      <c r="D2" s="325"/>
      <c r="E2" s="325"/>
      <c r="F2" s="325"/>
    </row>
    <row r="3" spans="2:6" ht="36.5" customHeight="1" x14ac:dyDescent="0.25">
      <c r="B3" s="333" t="s">
        <v>203</v>
      </c>
      <c r="C3" s="333"/>
      <c r="D3" s="333"/>
      <c r="E3" s="333"/>
      <c r="F3" s="333"/>
    </row>
    <row r="4" spans="2:6" ht="13" thickBot="1" x14ac:dyDescent="0.3">
      <c r="B4" s="315"/>
      <c r="C4" s="315"/>
      <c r="D4" s="315"/>
      <c r="E4" s="315"/>
      <c r="F4" s="315"/>
    </row>
    <row r="5" spans="2:6" ht="18.5" thickBot="1" x14ac:dyDescent="0.4">
      <c r="B5" s="38" t="s">
        <v>110</v>
      </c>
      <c r="C5" s="69" t="s">
        <v>106</v>
      </c>
    </row>
    <row r="6" spans="2:6" ht="13" thickBot="1" x14ac:dyDescent="0.3">
      <c r="B6" s="7"/>
    </row>
    <row r="7" spans="2:6" ht="20.5" thickBot="1" x14ac:dyDescent="0.45">
      <c r="B7" s="53" t="s">
        <v>119</v>
      </c>
      <c r="C7" s="23" t="s">
        <v>95</v>
      </c>
      <c r="D7" s="56">
        <f>(COUNTIF($C$9:$C$22,"Yes")/(COUNTA($C$9:$C$22)+COUNTBLANK($C$9:$C$22)))</f>
        <v>0</v>
      </c>
    </row>
    <row r="8" spans="2:6" ht="16.5" customHeight="1" thickBot="1" x14ac:dyDescent="0.4">
      <c r="B8" s="46" t="s">
        <v>114</v>
      </c>
      <c r="C8" s="59" t="s">
        <v>115</v>
      </c>
      <c r="D8" s="326" t="s">
        <v>120</v>
      </c>
      <c r="E8" s="327"/>
      <c r="F8" s="328"/>
    </row>
    <row r="9" spans="2:6" ht="24.5" customHeight="1" x14ac:dyDescent="0.25">
      <c r="B9" s="21" t="s">
        <v>92</v>
      </c>
      <c r="C9" s="68" t="s">
        <v>91</v>
      </c>
      <c r="D9" s="329" t="s">
        <v>180</v>
      </c>
      <c r="E9" s="330"/>
      <c r="F9" s="331"/>
    </row>
    <row r="10" spans="2:6" ht="24.5" customHeight="1" x14ac:dyDescent="0.25">
      <c r="B10" s="9" t="s">
        <v>93</v>
      </c>
      <c r="C10" s="68" t="s">
        <v>91</v>
      </c>
      <c r="D10" s="318" t="s">
        <v>167</v>
      </c>
      <c r="E10" s="319"/>
      <c r="F10" s="320"/>
    </row>
    <row r="11" spans="2:6" ht="24.5" customHeight="1" x14ac:dyDescent="0.25">
      <c r="B11" s="9" t="s">
        <v>181</v>
      </c>
      <c r="C11" s="68" t="s">
        <v>91</v>
      </c>
      <c r="D11" s="318" t="s">
        <v>182</v>
      </c>
      <c r="E11" s="319"/>
      <c r="F11" s="320"/>
    </row>
    <row r="12" spans="2:6" ht="24.5" customHeight="1" x14ac:dyDescent="0.25">
      <c r="B12" s="9" t="s">
        <v>185</v>
      </c>
      <c r="C12" s="68" t="s">
        <v>91</v>
      </c>
      <c r="D12" s="318" t="s">
        <v>186</v>
      </c>
      <c r="E12" s="319"/>
      <c r="F12" s="320"/>
    </row>
    <row r="13" spans="2:6" ht="24.5" customHeight="1" x14ac:dyDescent="0.25">
      <c r="B13" s="9" t="s">
        <v>187</v>
      </c>
      <c r="C13" s="68" t="s">
        <v>91</v>
      </c>
      <c r="D13" s="318" t="s">
        <v>739</v>
      </c>
      <c r="E13" s="319"/>
      <c r="F13" s="320"/>
    </row>
    <row r="14" spans="2:6" ht="24.5" customHeight="1" x14ac:dyDescent="0.25">
      <c r="B14" s="9" t="s">
        <v>197</v>
      </c>
      <c r="C14" s="68" t="s">
        <v>91</v>
      </c>
      <c r="D14" s="318" t="s">
        <v>198</v>
      </c>
      <c r="E14" s="319"/>
      <c r="F14" s="320"/>
    </row>
    <row r="15" spans="2:6" ht="24.5" customHeight="1" x14ac:dyDescent="0.25">
      <c r="B15" s="9" t="s">
        <v>188</v>
      </c>
      <c r="C15" s="68" t="s">
        <v>91</v>
      </c>
      <c r="D15" s="318" t="s">
        <v>189</v>
      </c>
      <c r="E15" s="319"/>
      <c r="F15" s="320"/>
    </row>
    <row r="16" spans="2:6" ht="24.5" customHeight="1" x14ac:dyDescent="0.25">
      <c r="B16" s="9" t="s">
        <v>202</v>
      </c>
      <c r="C16" s="68" t="s">
        <v>91</v>
      </c>
      <c r="D16" s="318" t="s">
        <v>190</v>
      </c>
      <c r="E16" s="319"/>
      <c r="F16" s="320"/>
    </row>
    <row r="17" spans="2:6" ht="24.5" customHeight="1" x14ac:dyDescent="0.25">
      <c r="B17" s="9" t="s">
        <v>191</v>
      </c>
      <c r="C17" s="68" t="s">
        <v>91</v>
      </c>
      <c r="D17" s="318" t="s">
        <v>192</v>
      </c>
      <c r="E17" s="319"/>
      <c r="F17" s="320"/>
    </row>
    <row r="18" spans="2:6" ht="24.5" customHeight="1" x14ac:dyDescent="0.25">
      <c r="B18" s="9" t="s">
        <v>199</v>
      </c>
      <c r="C18" s="68" t="s">
        <v>91</v>
      </c>
      <c r="D18" s="318" t="s">
        <v>200</v>
      </c>
      <c r="E18" s="319"/>
      <c r="F18" s="320"/>
    </row>
    <row r="19" spans="2:6" ht="24.5" customHeight="1" x14ac:dyDescent="0.25">
      <c r="B19" s="9" t="s">
        <v>179</v>
      </c>
      <c r="C19" s="68" t="s">
        <v>91</v>
      </c>
      <c r="D19" s="318" t="s">
        <v>193</v>
      </c>
      <c r="E19" s="319"/>
      <c r="F19" s="320"/>
    </row>
    <row r="20" spans="2:6" ht="24.5" customHeight="1" x14ac:dyDescent="0.25">
      <c r="B20" s="18" t="s">
        <v>94</v>
      </c>
      <c r="C20" s="68" t="s">
        <v>91</v>
      </c>
      <c r="D20" s="318" t="s">
        <v>168</v>
      </c>
      <c r="E20" s="319"/>
      <c r="F20" s="320"/>
    </row>
    <row r="21" spans="2:6" ht="24.5" customHeight="1" x14ac:dyDescent="0.25">
      <c r="B21" s="18" t="s">
        <v>194</v>
      </c>
      <c r="C21" s="68" t="s">
        <v>91</v>
      </c>
      <c r="D21" s="318" t="s">
        <v>195</v>
      </c>
      <c r="E21" s="319"/>
      <c r="F21" s="320"/>
    </row>
    <row r="22" spans="2:6" ht="24.5" customHeight="1" thickBot="1" x14ac:dyDescent="0.3">
      <c r="B22" s="85" t="s">
        <v>201</v>
      </c>
      <c r="C22" s="86" t="s">
        <v>91</v>
      </c>
      <c r="D22" s="321" t="s">
        <v>196</v>
      </c>
      <c r="E22" s="322"/>
      <c r="F22" s="323"/>
    </row>
    <row r="23" spans="2:6" ht="11" customHeight="1" thickTop="1" thickBot="1" x14ac:dyDescent="0.3"/>
    <row r="24" spans="2:6" ht="24.5" customHeight="1" thickBot="1" x14ac:dyDescent="0.45">
      <c r="B24" s="53" t="s">
        <v>156</v>
      </c>
      <c r="C24" s="23" t="s">
        <v>95</v>
      </c>
      <c r="D24" s="24">
        <f>(COUNTIF($C$26:$C$30,"Yes")/(COUNTA($C$26:$C$30)+COUNTBLANK($C$26:$C$30)))</f>
        <v>0</v>
      </c>
    </row>
    <row r="25" spans="2:6" ht="24.5" customHeight="1" thickBot="1" x14ac:dyDescent="0.4">
      <c r="B25" s="46" t="s">
        <v>114</v>
      </c>
      <c r="C25" s="49" t="s">
        <v>115</v>
      </c>
      <c r="D25" s="326" t="s">
        <v>120</v>
      </c>
      <c r="E25" s="327"/>
      <c r="F25" s="328"/>
    </row>
    <row r="26" spans="2:6" ht="20.5" customHeight="1" x14ac:dyDescent="0.25">
      <c r="B26" s="21" t="s">
        <v>97</v>
      </c>
      <c r="C26" s="54" t="s">
        <v>91</v>
      </c>
      <c r="D26" s="334" t="s">
        <v>169</v>
      </c>
      <c r="E26" s="335"/>
      <c r="F26" s="336"/>
    </row>
    <row r="27" spans="2:6" ht="20.5" customHeight="1" x14ac:dyDescent="0.25">
      <c r="B27" s="9" t="s">
        <v>98</v>
      </c>
      <c r="C27" s="54" t="s">
        <v>91</v>
      </c>
      <c r="D27" s="318" t="s">
        <v>170</v>
      </c>
      <c r="E27" s="319"/>
      <c r="F27" s="320"/>
    </row>
    <row r="28" spans="2:6" ht="20.5" customHeight="1" x14ac:dyDescent="0.25">
      <c r="B28" s="18" t="s">
        <v>99</v>
      </c>
      <c r="C28" s="54" t="s">
        <v>91</v>
      </c>
      <c r="D28" s="318" t="s">
        <v>171</v>
      </c>
      <c r="E28" s="319"/>
      <c r="F28" s="320"/>
    </row>
    <row r="29" spans="2:6" ht="20.5" customHeight="1" x14ac:dyDescent="0.25">
      <c r="B29" s="18" t="s">
        <v>100</v>
      </c>
      <c r="C29" s="82" t="s">
        <v>91</v>
      </c>
      <c r="D29" s="337" t="s">
        <v>172</v>
      </c>
      <c r="E29" s="338"/>
      <c r="F29" s="339"/>
    </row>
    <row r="30" spans="2:6" ht="20.5" customHeight="1" thickBot="1" x14ac:dyDescent="0.35">
      <c r="B30" s="84" t="s">
        <v>183</v>
      </c>
      <c r="C30" s="83" t="s">
        <v>91</v>
      </c>
      <c r="D30" s="332" t="s">
        <v>184</v>
      </c>
      <c r="E30" s="332"/>
      <c r="F30" s="332"/>
    </row>
    <row r="31" spans="2:6" ht="13" thickTop="1" x14ac:dyDescent="0.25"/>
  </sheetData>
  <mergeCells count="23">
    <mergeCell ref="D30:F30"/>
    <mergeCell ref="B3:F4"/>
    <mergeCell ref="D26:F26"/>
    <mergeCell ref="D27:F27"/>
    <mergeCell ref="D28:F28"/>
    <mergeCell ref="D29:F29"/>
    <mergeCell ref="D25:F25"/>
    <mergeCell ref="D11:F11"/>
    <mergeCell ref="D12:F12"/>
    <mergeCell ref="D13:F13"/>
    <mergeCell ref="D14:F14"/>
    <mergeCell ref="D15:F15"/>
    <mergeCell ref="D16:F16"/>
    <mergeCell ref="D17:F17"/>
    <mergeCell ref="D18:F18"/>
    <mergeCell ref="D19:F19"/>
    <mergeCell ref="D20:F20"/>
    <mergeCell ref="D21:F21"/>
    <mergeCell ref="D22:F22"/>
    <mergeCell ref="B2:F2"/>
    <mergeCell ref="D8:F8"/>
    <mergeCell ref="D9:F9"/>
    <mergeCell ref="D10:F10"/>
  </mergeCells>
  <conditionalFormatting sqref="C26:C30 C9:C22">
    <cfRule type="cellIs" dxfId="36" priority="50" operator="equal">
      <formula>"Yes"</formula>
    </cfRule>
  </conditionalFormatting>
  <conditionalFormatting sqref="D7">
    <cfRule type="cellIs" dxfId="35" priority="46" operator="greaterThan">
      <formula>0.75</formula>
    </cfRule>
    <cfRule type="cellIs" dxfId="34" priority="47" operator="between">
      <formula>0.25</formula>
      <formula>0.75</formula>
    </cfRule>
    <cfRule type="cellIs" dxfId="33" priority="48" operator="lessThan">
      <formula>"&lt;.1"</formula>
    </cfRule>
  </conditionalFormatting>
  <conditionalFormatting sqref="D24">
    <cfRule type="cellIs" dxfId="32" priority="43" operator="greaterThan">
      <formula>0.75</formula>
    </cfRule>
    <cfRule type="cellIs" dxfId="31" priority="44" operator="between">
      <formula>0.25</formula>
      <formula>0.75</formula>
    </cfRule>
    <cfRule type="cellIs" dxfId="30" priority="45" operator="lessThan">
      <formula>"&lt;.1"</formula>
    </cfRule>
  </conditionalFormatting>
  <conditionalFormatting sqref="D9">
    <cfRule type="cellIs" dxfId="29" priority="16" operator="equal">
      <formula>"Yes"</formula>
    </cfRule>
  </conditionalFormatting>
  <conditionalFormatting sqref="D11:D22">
    <cfRule type="cellIs" dxfId="28" priority="5" operator="equal">
      <formula>"Yes"</formula>
    </cfRule>
  </conditionalFormatting>
  <conditionalFormatting sqref="D26:D29">
    <cfRule type="cellIs" dxfId="27" priority="3" operator="equal">
      <formula>"Yes"</formula>
    </cfRule>
  </conditionalFormatting>
  <conditionalFormatting sqref="D10">
    <cfRule type="cellIs" dxfId="26" priority="1" operator="equal">
      <formula>"Yes"</formula>
    </cfRule>
  </conditionalFormatting>
  <dataValidations count="1">
    <dataValidation type="list" allowBlank="1" showInputMessage="1" showErrorMessage="1" sqref="C26:C30 C9:C22" xr:uid="{1DB67236-A136-4FB9-B666-3EBA685F2541}">
      <formula1>"Yes,No"</formula1>
    </dataValidation>
  </dataValidations>
  <pageMargins left="0.23622047244094491" right="0.23622047244094491" top="0.55118110236220474" bottom="0.55118110236220474" header="0.31496062992125984" footer="0.31496062992125984"/>
  <pageSetup scale="7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90D5964-881A-4732-9D33-7E060399720E}">
          <x14:formula1>
            <xm:f>Lists!$B$6:$B$10</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F51"/>
  <sheetViews>
    <sheetView showGridLines="0" zoomScaleNormal="100" workbookViewId="0"/>
  </sheetViews>
  <sheetFormatPr defaultColWidth="9.08984375" defaultRowHeight="12.5" x14ac:dyDescent="0.25"/>
  <cols>
    <col min="1" max="1" width="2.90625" style="1" customWidth="1"/>
    <col min="2" max="2" width="57.453125" style="1" bestFit="1" customWidth="1"/>
    <col min="3" max="3" width="23.6328125" style="1" bestFit="1" customWidth="1"/>
    <col min="4" max="4" width="27.08984375" style="1" customWidth="1"/>
    <col min="5" max="5" width="13.54296875" style="20" bestFit="1" customWidth="1"/>
    <col min="6" max="6" width="92.6328125" style="1" bestFit="1" customWidth="1"/>
    <col min="7" max="16384" width="9.08984375" style="1"/>
  </cols>
  <sheetData>
    <row r="1" spans="2:6" ht="15" customHeight="1" x14ac:dyDescent="0.25"/>
    <row r="2" spans="2:6" ht="33.75" customHeight="1" x14ac:dyDescent="0.25">
      <c r="B2" s="324" t="s">
        <v>175</v>
      </c>
      <c r="C2" s="325"/>
      <c r="D2" s="325"/>
      <c r="E2" s="325"/>
      <c r="F2" s="325"/>
    </row>
    <row r="3" spans="2:6" x14ac:dyDescent="0.25">
      <c r="B3" s="333" t="s">
        <v>245</v>
      </c>
      <c r="C3" s="333"/>
      <c r="D3" s="333"/>
      <c r="E3" s="333"/>
      <c r="F3" s="333"/>
    </row>
    <row r="4" spans="2:6" ht="13" thickBot="1" x14ac:dyDescent="0.3">
      <c r="B4" s="315"/>
      <c r="C4" s="315"/>
      <c r="D4" s="315"/>
      <c r="E4" s="315"/>
      <c r="F4" s="315"/>
    </row>
    <row r="5" spans="2:6" ht="18.5" thickBot="1" x14ac:dyDescent="0.4">
      <c r="B5" s="38" t="s">
        <v>110</v>
      </c>
      <c r="C5" s="45" t="str">
        <f>'1. Structure &amp; Format'!C5</f>
        <v>-</v>
      </c>
    </row>
    <row r="6" spans="2:6" x14ac:dyDescent="0.25">
      <c r="B6" s="7"/>
    </row>
    <row r="7" spans="2:6" ht="13" thickBot="1" x14ac:dyDescent="0.3">
      <c r="D7" s="61"/>
    </row>
    <row r="8" spans="2:6" ht="20.5" thickBot="1" x14ac:dyDescent="0.45">
      <c r="B8" s="340" t="s">
        <v>210</v>
      </c>
      <c r="C8" s="341"/>
      <c r="D8" s="23" t="s">
        <v>95</v>
      </c>
      <c r="E8" s="24">
        <f>((COUNTIF(C10:C15,"Yes")/(COUNTA(C10:C15)+COUNTBLANK(C10:C15)))*0.5)+((COUNTIF(D10:D15,"Yes")/(COUNTA(D10:D15)+COUNTBLANK(D10:D15)))*0.5)</f>
        <v>0</v>
      </c>
    </row>
    <row r="9" spans="2:6" ht="16" thickBot="1" x14ac:dyDescent="0.4">
      <c r="B9" s="46" t="s">
        <v>114</v>
      </c>
      <c r="C9" s="49" t="s">
        <v>115</v>
      </c>
      <c r="D9" s="48" t="s">
        <v>116</v>
      </c>
      <c r="E9" s="47"/>
      <c r="F9" s="50" t="s">
        <v>118</v>
      </c>
    </row>
    <row r="10" spans="2:6" ht="22.5" customHeight="1" x14ac:dyDescent="0.25">
      <c r="B10" s="21" t="s">
        <v>209</v>
      </c>
      <c r="C10" s="54" t="s">
        <v>91</v>
      </c>
      <c r="D10" s="64" t="s">
        <v>91</v>
      </c>
      <c r="E10" s="62">
        <f>IF(AND(C10="Yes",D10="Yes"),2,IF(OR(AND(C10="Yes",D10="No"),AND(C10="No",D10="Yes")),1,0))</f>
        <v>0</v>
      </c>
      <c r="F10" s="77" t="s">
        <v>211</v>
      </c>
    </row>
    <row r="11" spans="2:6" ht="22.5" customHeight="1" x14ac:dyDescent="0.25">
      <c r="B11" s="9" t="s">
        <v>212</v>
      </c>
      <c r="C11" s="57" t="s">
        <v>91</v>
      </c>
      <c r="D11" s="64" t="s">
        <v>91</v>
      </c>
      <c r="E11" s="62">
        <f t="shared" ref="E11:E15" si="0">IF(AND(C11="Yes",D11="Yes"),2,IF(OR(AND(C11="Yes",D11="No"),AND(C11="No",D11="Yes")),1,0))</f>
        <v>0</v>
      </c>
      <c r="F11" s="79" t="s">
        <v>213</v>
      </c>
    </row>
    <row r="12" spans="2:6" ht="22.5" customHeight="1" x14ac:dyDescent="0.25">
      <c r="B12" s="18" t="s">
        <v>740</v>
      </c>
      <c r="C12" s="66" t="s">
        <v>91</v>
      </c>
      <c r="D12" s="76" t="s">
        <v>91</v>
      </c>
      <c r="E12" s="62">
        <f t="shared" si="0"/>
        <v>0</v>
      </c>
      <c r="F12" s="79" t="s">
        <v>225</v>
      </c>
    </row>
    <row r="13" spans="2:6" ht="22.5" customHeight="1" x14ac:dyDescent="0.25">
      <c r="B13" s="18" t="s">
        <v>214</v>
      </c>
      <c r="C13" s="66" t="s">
        <v>91</v>
      </c>
      <c r="D13" s="76" t="s">
        <v>91</v>
      </c>
      <c r="E13" s="62">
        <f t="shared" si="0"/>
        <v>0</v>
      </c>
      <c r="F13" s="79" t="s">
        <v>217</v>
      </c>
    </row>
    <row r="14" spans="2:6" ht="22.5" customHeight="1" thickBot="1" x14ac:dyDescent="0.3">
      <c r="B14" s="18" t="s">
        <v>215</v>
      </c>
      <c r="C14" s="66" t="s">
        <v>91</v>
      </c>
      <c r="D14" s="60" t="s">
        <v>91</v>
      </c>
      <c r="E14" s="62">
        <f t="shared" si="0"/>
        <v>0</v>
      </c>
      <c r="F14" s="79" t="s">
        <v>216</v>
      </c>
    </row>
    <row r="15" spans="2:6" ht="22.5" customHeight="1" thickBot="1" x14ac:dyDescent="0.3">
      <c r="B15" s="16" t="s">
        <v>219</v>
      </c>
      <c r="C15" s="55" t="s">
        <v>91</v>
      </c>
      <c r="D15" s="60" t="s">
        <v>91</v>
      </c>
      <c r="E15" s="62">
        <f t="shared" si="0"/>
        <v>0</v>
      </c>
      <c r="F15" s="78" t="s">
        <v>220</v>
      </c>
    </row>
    <row r="16" spans="2:6" ht="22.5" customHeight="1" thickBot="1" x14ac:dyDescent="0.3"/>
    <row r="17" spans="2:6" ht="22.5" customHeight="1" thickBot="1" x14ac:dyDescent="0.45">
      <c r="B17" s="340" t="s">
        <v>218</v>
      </c>
      <c r="C17" s="341"/>
      <c r="D17" s="23" t="s">
        <v>95</v>
      </c>
      <c r="E17" s="24">
        <f>((COUNTIF(C19:C23,"Yes")/(COUNTA(C19:C23)+COUNTBLANK(C19:C23)))*0.5)+((COUNTIF(D19:D23,"Yes")/(COUNTA(D19:D23)+COUNTBLANK(D19:D23)))*0.5)</f>
        <v>0</v>
      </c>
    </row>
    <row r="18" spans="2:6" ht="22.5" customHeight="1" thickBot="1" x14ac:dyDescent="0.4">
      <c r="B18" s="46" t="s">
        <v>114</v>
      </c>
      <c r="C18" s="49" t="s">
        <v>115</v>
      </c>
      <c r="D18" s="48" t="s">
        <v>116</v>
      </c>
      <c r="E18" s="47"/>
      <c r="F18" s="50" t="s">
        <v>118</v>
      </c>
    </row>
    <row r="19" spans="2:6" ht="22.5" customHeight="1" x14ac:dyDescent="0.25">
      <c r="B19" s="21" t="s">
        <v>96</v>
      </c>
      <c r="C19" s="54" t="s">
        <v>91</v>
      </c>
      <c r="D19" s="64" t="s">
        <v>91</v>
      </c>
      <c r="E19" s="62">
        <f>IF(AND(C19="Yes",D19="Yes"),2,IF(OR(AND(C19="Yes",D19="No"),AND(C19="No",D19="Yes")),1,0))</f>
        <v>0</v>
      </c>
      <c r="F19" s="77" t="s">
        <v>221</v>
      </c>
    </row>
    <row r="20" spans="2:6" ht="22.5" customHeight="1" x14ac:dyDescent="0.25">
      <c r="B20" s="9" t="s">
        <v>227</v>
      </c>
      <c r="C20" s="57" t="s">
        <v>91</v>
      </c>
      <c r="D20" s="64" t="s">
        <v>91</v>
      </c>
      <c r="E20" s="62">
        <f t="shared" ref="E20:E23" si="1">IF(AND(C20="Yes",D20="Yes"),2,IF(OR(AND(C20="Yes",D20="No"),AND(C20="No",D20="Yes")),1,0))</f>
        <v>0</v>
      </c>
      <c r="F20" s="79" t="s">
        <v>741</v>
      </c>
    </row>
    <row r="21" spans="2:6" ht="22.5" customHeight="1" x14ac:dyDescent="0.25">
      <c r="B21" s="18" t="s">
        <v>742</v>
      </c>
      <c r="C21" s="66" t="s">
        <v>91</v>
      </c>
      <c r="D21" s="76" t="s">
        <v>91</v>
      </c>
      <c r="E21" s="62">
        <f t="shared" si="1"/>
        <v>0</v>
      </c>
      <c r="F21" s="80" t="s">
        <v>222</v>
      </c>
    </row>
    <row r="22" spans="2:6" ht="22.5" customHeight="1" x14ac:dyDescent="0.25">
      <c r="B22" s="18" t="s">
        <v>226</v>
      </c>
      <c r="C22" s="66" t="s">
        <v>91</v>
      </c>
      <c r="D22" s="76" t="s">
        <v>91</v>
      </c>
      <c r="E22" s="62">
        <f t="shared" si="1"/>
        <v>0</v>
      </c>
      <c r="F22" s="80" t="s">
        <v>743</v>
      </c>
    </row>
    <row r="23" spans="2:6" ht="22.5" customHeight="1" thickBot="1" x14ac:dyDescent="0.3">
      <c r="B23" s="16" t="s">
        <v>223</v>
      </c>
      <c r="C23" s="55" t="s">
        <v>91</v>
      </c>
      <c r="D23" s="60" t="s">
        <v>91</v>
      </c>
      <c r="E23" s="63">
        <f t="shared" si="1"/>
        <v>0</v>
      </c>
      <c r="F23" s="78" t="s">
        <v>224</v>
      </c>
    </row>
    <row r="24" spans="2:6" ht="22.5" customHeight="1" thickBot="1" x14ac:dyDescent="0.3"/>
    <row r="25" spans="2:6" ht="22.5" customHeight="1" thickBot="1" x14ac:dyDescent="0.45">
      <c r="B25" s="340" t="s">
        <v>179</v>
      </c>
      <c r="C25" s="341"/>
      <c r="D25" s="23" t="s">
        <v>95</v>
      </c>
      <c r="E25" s="24">
        <f>((COUNTIF($C$27:$C$29,"Yes")/(COUNTA($C$27:$C$29)+COUNTBLANK($C$27:$C$29)))*0.5)+((COUNTIF($D$27:$D$29,"Yes")/(COUNTA($D$27:$D$29)+COUNTBLANK($D$27:$D$29)))*0.5)</f>
        <v>0</v>
      </c>
    </row>
    <row r="26" spans="2:6" ht="22.5" customHeight="1" thickBot="1" x14ac:dyDescent="0.4">
      <c r="B26" s="46" t="s">
        <v>114</v>
      </c>
      <c r="C26" s="49" t="s">
        <v>115</v>
      </c>
      <c r="D26" s="48" t="s">
        <v>116</v>
      </c>
      <c r="E26" s="47"/>
      <c r="F26" s="50" t="s">
        <v>118</v>
      </c>
    </row>
    <row r="27" spans="2:6" ht="22.5" customHeight="1" x14ac:dyDescent="0.25">
      <c r="B27" s="37" t="s">
        <v>204</v>
      </c>
      <c r="C27" s="67" t="s">
        <v>91</v>
      </c>
      <c r="D27" s="74" t="s">
        <v>91</v>
      </c>
      <c r="E27" s="75">
        <f>IF(AND(C27="Yes",D27="Yes"),2,IF(OR(AND(C27="Yes",D27="No"),AND(C27="No",D27="Yes")),1,0))</f>
        <v>0</v>
      </c>
      <c r="F27" s="77" t="s">
        <v>205</v>
      </c>
    </row>
    <row r="28" spans="2:6" ht="22.5" customHeight="1" x14ac:dyDescent="0.25">
      <c r="B28" s="18" t="s">
        <v>206</v>
      </c>
      <c r="C28" s="66" t="s">
        <v>91</v>
      </c>
      <c r="D28" s="64" t="s">
        <v>91</v>
      </c>
      <c r="E28" s="72">
        <f t="shared" ref="E28:E29" si="2">IF(AND(C28="Yes",D28="Yes"),2,IF(OR(AND(C28="Yes",D28="No"),AND(C28="No",D28="Yes")),1,0))</f>
        <v>0</v>
      </c>
      <c r="F28" s="79" t="s">
        <v>744</v>
      </c>
    </row>
    <row r="29" spans="2:6" ht="22.5" customHeight="1" thickBot="1" x14ac:dyDescent="0.3">
      <c r="B29" s="16" t="s">
        <v>207</v>
      </c>
      <c r="C29" s="55" t="s">
        <v>91</v>
      </c>
      <c r="D29" s="60" t="s">
        <v>91</v>
      </c>
      <c r="E29" s="63">
        <f t="shared" si="2"/>
        <v>0</v>
      </c>
      <c r="F29" s="78" t="s">
        <v>208</v>
      </c>
    </row>
    <row r="30" spans="2:6" ht="22.5" customHeight="1" thickBot="1" x14ac:dyDescent="0.3"/>
    <row r="31" spans="2:6" ht="22.5" customHeight="1" thickBot="1" x14ac:dyDescent="0.45">
      <c r="B31" s="340" t="s">
        <v>229</v>
      </c>
      <c r="C31" s="341"/>
      <c r="D31" s="23" t="s">
        <v>95</v>
      </c>
      <c r="E31" s="24">
        <f>((COUNTIF($C$33:$C$40,"Yes")/(COUNTA($C$33:$C$40)+COUNTBLANK($C$33:$C$40)))*0.5)+((COUNTIF($D$33:$D$40,"Yes")/(COUNTA($D$33:$D$40)+COUNTBLANK($D$33:$D$40)))*0.5)</f>
        <v>0</v>
      </c>
    </row>
    <row r="32" spans="2:6" ht="22.5" customHeight="1" thickBot="1" x14ac:dyDescent="0.4">
      <c r="B32" s="46" t="s">
        <v>114</v>
      </c>
      <c r="C32" s="49" t="s">
        <v>115</v>
      </c>
      <c r="D32" s="51" t="s">
        <v>116</v>
      </c>
      <c r="E32" s="71"/>
      <c r="F32" s="50" t="s">
        <v>118</v>
      </c>
    </row>
    <row r="33" spans="2:6" ht="22.5" customHeight="1" x14ac:dyDescent="0.25">
      <c r="B33" s="37" t="s">
        <v>231</v>
      </c>
      <c r="C33" s="67" t="s">
        <v>91</v>
      </c>
      <c r="D33" s="64" t="s">
        <v>91</v>
      </c>
      <c r="E33" s="72">
        <f>IF(AND(C33="Yes",D33="Yes"),2,IF(OR(AND(C33="Yes",D33="No"),AND(C33="No",D33="Yes")),1,0))</f>
        <v>0</v>
      </c>
      <c r="F33" s="77" t="s">
        <v>228</v>
      </c>
    </row>
    <row r="34" spans="2:6" ht="22.5" customHeight="1" x14ac:dyDescent="0.25">
      <c r="B34" s="9" t="s">
        <v>232</v>
      </c>
      <c r="C34" s="57" t="s">
        <v>91</v>
      </c>
      <c r="D34" s="58" t="s">
        <v>91</v>
      </c>
      <c r="E34" s="72">
        <f t="shared" ref="E34:E40" si="3">IF(AND(C34="Yes",D34="Yes"),2,IF(OR(AND(C34="Yes",D34="No"),AND(C34="No",D34="Yes")),1,0))</f>
        <v>0</v>
      </c>
      <c r="F34" s="79" t="s">
        <v>233</v>
      </c>
    </row>
    <row r="35" spans="2:6" ht="22.5" customHeight="1" x14ac:dyDescent="0.25">
      <c r="B35" s="18" t="s">
        <v>239</v>
      </c>
      <c r="C35" s="66" t="s">
        <v>91</v>
      </c>
      <c r="D35" s="58" t="s">
        <v>91</v>
      </c>
      <c r="E35" s="72">
        <f t="shared" si="3"/>
        <v>0</v>
      </c>
      <c r="F35" s="79" t="s">
        <v>230</v>
      </c>
    </row>
    <row r="36" spans="2:6" ht="22.5" customHeight="1" x14ac:dyDescent="0.25">
      <c r="B36" s="18" t="s">
        <v>238</v>
      </c>
      <c r="C36" s="66" t="s">
        <v>91</v>
      </c>
      <c r="D36" s="58" t="s">
        <v>91</v>
      </c>
      <c r="E36" s="72">
        <f t="shared" si="3"/>
        <v>0</v>
      </c>
      <c r="F36" s="79" t="s">
        <v>234</v>
      </c>
    </row>
    <row r="37" spans="2:6" ht="22.5" customHeight="1" x14ac:dyDescent="0.25">
      <c r="B37" s="18" t="s">
        <v>236</v>
      </c>
      <c r="C37" s="66" t="s">
        <v>91</v>
      </c>
      <c r="D37" s="58" t="s">
        <v>91</v>
      </c>
      <c r="E37" s="72">
        <f t="shared" si="3"/>
        <v>0</v>
      </c>
      <c r="F37" s="79" t="s">
        <v>235</v>
      </c>
    </row>
    <row r="38" spans="2:6" ht="22.5" customHeight="1" x14ac:dyDescent="0.25">
      <c r="B38" s="18" t="s">
        <v>237</v>
      </c>
      <c r="C38" s="66" t="s">
        <v>91</v>
      </c>
      <c r="D38" s="58" t="s">
        <v>91</v>
      </c>
      <c r="E38" s="72">
        <f t="shared" si="3"/>
        <v>0</v>
      </c>
      <c r="F38" s="79" t="s">
        <v>242</v>
      </c>
    </row>
    <row r="39" spans="2:6" ht="22.5" customHeight="1" x14ac:dyDescent="0.25">
      <c r="B39" s="18" t="s">
        <v>240</v>
      </c>
      <c r="C39" s="66" t="s">
        <v>91</v>
      </c>
      <c r="D39" s="58" t="s">
        <v>91</v>
      </c>
      <c r="E39" s="72">
        <f t="shared" si="3"/>
        <v>0</v>
      </c>
      <c r="F39" s="79" t="s">
        <v>241</v>
      </c>
    </row>
    <row r="40" spans="2:6" ht="22.5" customHeight="1" thickBot="1" x14ac:dyDescent="0.3">
      <c r="B40" s="16" t="s">
        <v>243</v>
      </c>
      <c r="C40" s="55" t="s">
        <v>91</v>
      </c>
      <c r="D40" s="60" t="s">
        <v>91</v>
      </c>
      <c r="E40" s="73">
        <f t="shared" si="3"/>
        <v>0</v>
      </c>
      <c r="F40" s="78" t="s">
        <v>244</v>
      </c>
    </row>
    <row r="41" spans="2:6" x14ac:dyDescent="0.25">
      <c r="E41" s="1"/>
    </row>
    <row r="42" spans="2:6" x14ac:dyDescent="0.25">
      <c r="E42" s="1"/>
    </row>
    <row r="43" spans="2:6" x14ac:dyDescent="0.25">
      <c r="E43" s="1"/>
    </row>
    <row r="44" spans="2:6" x14ac:dyDescent="0.25">
      <c r="E44" s="1"/>
    </row>
    <row r="45" spans="2:6" x14ac:dyDescent="0.25">
      <c r="E45" s="1"/>
    </row>
    <row r="46" spans="2:6" x14ac:dyDescent="0.25">
      <c r="E46" s="1"/>
    </row>
    <row r="47" spans="2:6" x14ac:dyDescent="0.25">
      <c r="E47" s="1"/>
    </row>
    <row r="48" spans="2:6" x14ac:dyDescent="0.25">
      <c r="E48" s="1"/>
    </row>
    <row r="49" spans="5:5" x14ac:dyDescent="0.25">
      <c r="E49" s="1"/>
    </row>
    <row r="50" spans="5:5" x14ac:dyDescent="0.25">
      <c r="E50" s="1"/>
    </row>
    <row r="51" spans="5:5" x14ac:dyDescent="0.25">
      <c r="E51" s="1"/>
    </row>
  </sheetData>
  <mergeCells count="6">
    <mergeCell ref="B31:C31"/>
    <mergeCell ref="B2:F2"/>
    <mergeCell ref="B8:C8"/>
    <mergeCell ref="B17:C17"/>
    <mergeCell ref="B25:C25"/>
    <mergeCell ref="B3:F4"/>
  </mergeCells>
  <conditionalFormatting sqref="C10:C15 C27:D29 C33:D40 C19:C23">
    <cfRule type="cellIs" dxfId="25" priority="63" operator="equal">
      <formula>"Yes"</formula>
    </cfRule>
  </conditionalFormatting>
  <conditionalFormatting sqref="E8">
    <cfRule type="cellIs" dxfId="24" priority="47" operator="greaterThan">
      <formula>0.75</formula>
    </cfRule>
    <cfRule type="cellIs" dxfId="23" priority="48" operator="between">
      <formula>0.25</formula>
      <formula>0.75</formula>
    </cfRule>
    <cfRule type="cellIs" dxfId="22" priority="49" operator="lessThan">
      <formula>"&lt;.1"</formula>
    </cfRule>
  </conditionalFormatting>
  <conditionalFormatting sqref="E17">
    <cfRule type="cellIs" dxfId="21" priority="42" operator="greaterThan">
      <formula>0.75</formula>
    </cfRule>
    <cfRule type="cellIs" dxfId="20" priority="43" operator="between">
      <formula>0.25</formula>
      <formula>0.75</formula>
    </cfRule>
    <cfRule type="cellIs" dxfId="19" priority="44" operator="lessThan">
      <formula>"&lt;.1"</formula>
    </cfRule>
  </conditionalFormatting>
  <conditionalFormatting sqref="E25">
    <cfRule type="cellIs" dxfId="18" priority="27" operator="greaterThan">
      <formula>0.75</formula>
    </cfRule>
    <cfRule type="cellIs" dxfId="17" priority="28" operator="between">
      <formula>0.25</formula>
      <formula>0.75</formula>
    </cfRule>
    <cfRule type="cellIs" dxfId="16" priority="29" operator="lessThan">
      <formula>"&lt;.1"</formula>
    </cfRule>
  </conditionalFormatting>
  <conditionalFormatting sqref="E31">
    <cfRule type="cellIs" dxfId="15" priority="17" operator="greaterThan">
      <formula>0.75</formula>
    </cfRule>
    <cfRule type="cellIs" dxfId="14" priority="18" operator="between">
      <formula>0.25</formula>
      <formula>0.75</formula>
    </cfRule>
    <cfRule type="cellIs" dxfId="13" priority="19" operator="lessThan">
      <formula>"&lt;.1"</formula>
    </cfRule>
  </conditionalFormatting>
  <conditionalFormatting sqref="D19:D23 D10:D15">
    <cfRule type="cellIs" dxfId="12" priority="11" operator="equal">
      <formula>"Yes"</formula>
    </cfRule>
  </conditionalFormatting>
  <conditionalFormatting sqref="E10:E15">
    <cfRule type="iconSet" priority="6">
      <iconSet iconSet="3Symbols" showValue="0">
        <cfvo type="percent" val="0"/>
        <cfvo type="num" val="1"/>
        <cfvo type="num" val="2"/>
      </iconSet>
    </cfRule>
  </conditionalFormatting>
  <conditionalFormatting sqref="E19:E23">
    <cfRule type="iconSet" priority="5">
      <iconSet iconSet="3Symbols" showValue="0">
        <cfvo type="percent" val="0"/>
        <cfvo type="num" val="1"/>
        <cfvo type="num" val="2"/>
      </iconSet>
    </cfRule>
  </conditionalFormatting>
  <conditionalFormatting sqref="E27:E29">
    <cfRule type="iconSet" priority="94">
      <iconSet iconSet="3Symbols" showValue="0">
        <cfvo type="percent" val="0"/>
        <cfvo type="num" val="1"/>
        <cfvo type="num" val="2"/>
      </iconSet>
    </cfRule>
  </conditionalFormatting>
  <conditionalFormatting sqref="E33:E40">
    <cfRule type="iconSet" priority="107">
      <iconSet iconSet="3Symbols" showValue="0">
        <cfvo type="percent" val="0"/>
        <cfvo type="num" val="1"/>
        <cfvo type="num" val="2"/>
      </iconSet>
    </cfRule>
  </conditionalFormatting>
  <dataValidations count="1">
    <dataValidation type="list" allowBlank="1" showInputMessage="1" showErrorMessage="1" sqref="C33:D40 C27:D29 C19:D23 C10:D15" xr:uid="{9F51213F-626D-43F7-99F8-5B9D1AB7978D}">
      <formula1>"Yes,No"</formula1>
    </dataValidation>
  </dataValidations>
  <pageMargins left="0.25" right="0.25" top="0.75" bottom="0.75" header="0.3" footer="0.3"/>
  <pageSetup scale="5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5CAB0-8AC1-4CAE-82A5-99D3780FBB6F}">
  <sheetPr codeName="Sheet8">
    <pageSetUpPr fitToPage="1"/>
  </sheetPr>
  <dimension ref="B1:K22"/>
  <sheetViews>
    <sheetView showGridLines="0" zoomScaleNormal="100" workbookViewId="0"/>
  </sheetViews>
  <sheetFormatPr defaultColWidth="9.08984375" defaultRowHeight="12.5" x14ac:dyDescent="0.25"/>
  <cols>
    <col min="1" max="1" width="2.90625" style="1" customWidth="1"/>
    <col min="2" max="2" width="57.453125" style="1" bestFit="1" customWidth="1"/>
    <col min="3" max="3" width="9.08984375" style="1"/>
    <col min="4" max="4" width="22.1796875" style="1" customWidth="1"/>
    <col min="5" max="5" width="13.54296875" style="20" bestFit="1" customWidth="1"/>
    <col min="6" max="6" width="94.1796875" style="1" customWidth="1"/>
    <col min="7" max="11" width="0" style="1" hidden="1" customWidth="1"/>
    <col min="12" max="16384" width="9.08984375" style="1"/>
  </cols>
  <sheetData>
    <row r="1" spans="2:11" ht="15" customHeight="1" x14ac:dyDescent="0.25"/>
    <row r="2" spans="2:11" ht="33.75" customHeight="1" x14ac:dyDescent="0.25">
      <c r="B2" s="324" t="s">
        <v>175</v>
      </c>
      <c r="C2" s="325"/>
      <c r="D2" s="325"/>
      <c r="E2" s="325"/>
      <c r="F2" s="325"/>
      <c r="G2" s="325"/>
      <c r="H2" s="325"/>
      <c r="I2" s="325"/>
      <c r="J2" s="325"/>
      <c r="K2" s="342"/>
    </row>
    <row r="3" spans="2:11" x14ac:dyDescent="0.25">
      <c r="B3" s="345" t="s">
        <v>745</v>
      </c>
      <c r="C3" s="345"/>
      <c r="D3" s="345"/>
      <c r="E3" s="345"/>
    </row>
    <row r="4" spans="2:11" ht="111.75" customHeight="1" thickBot="1" x14ac:dyDescent="0.3">
      <c r="B4" s="346"/>
      <c r="C4" s="346"/>
      <c r="D4" s="346"/>
      <c r="E4" s="346"/>
    </row>
    <row r="5" spans="2:11" ht="19" thickBot="1" x14ac:dyDescent="0.5">
      <c r="B5" s="36" t="s">
        <v>251</v>
      </c>
      <c r="C5" s="343" t="s">
        <v>106</v>
      </c>
      <c r="D5" s="343"/>
      <c r="E5" s="344"/>
    </row>
    <row r="6" spans="2:11" ht="13" thickBot="1" x14ac:dyDescent="0.3">
      <c r="B6" s="7"/>
    </row>
    <row r="7" spans="2:11" ht="20.5" thickBot="1" x14ac:dyDescent="0.45">
      <c r="B7" s="340" t="s">
        <v>117</v>
      </c>
      <c r="C7" s="341"/>
      <c r="D7" s="23" t="s">
        <v>95</v>
      </c>
      <c r="E7" s="24">
        <f>((COUNTIF($C$9:$C$21,"Yes")/(COUNTA($C$9:$C$21)))*0.5)+((COUNTIF($D$9:$D$21,"Yes")/(COUNTA($D$9:$D$21)))*0.5)</f>
        <v>0</v>
      </c>
    </row>
    <row r="8" spans="2:11" s="108" customFormat="1" ht="31.5" thickBot="1" x14ac:dyDescent="0.4">
      <c r="B8" s="103" t="s">
        <v>114</v>
      </c>
      <c r="C8" s="104" t="s">
        <v>115</v>
      </c>
      <c r="D8" s="105" t="s">
        <v>116</v>
      </c>
      <c r="E8" s="106"/>
      <c r="F8" s="107" t="s">
        <v>118</v>
      </c>
    </row>
    <row r="9" spans="2:11" ht="32.5" customHeight="1" x14ac:dyDescent="0.25">
      <c r="B9" s="21" t="s">
        <v>157</v>
      </c>
      <c r="C9" s="54" t="s">
        <v>91</v>
      </c>
      <c r="D9" s="22" t="s">
        <v>91</v>
      </c>
      <c r="E9" s="62">
        <f t="shared" ref="E9:E19" si="0">IF(AND(C9="Yes",D9="Yes"),2,IF(OR(AND(C9="Yes",D9="No"),AND(C9="No",D9="Yes")),1,0))</f>
        <v>0</v>
      </c>
      <c r="F9" s="77" t="s">
        <v>173</v>
      </c>
    </row>
    <row r="10" spans="2:11" ht="32.5" customHeight="1" x14ac:dyDescent="0.25">
      <c r="B10" s="21" t="s">
        <v>158</v>
      </c>
      <c r="C10" s="54" t="s">
        <v>91</v>
      </c>
      <c r="D10" s="22" t="s">
        <v>91</v>
      </c>
      <c r="E10" s="62">
        <f>IF(AND(C10="Yes",D10="Yes"),2,IF(OR(AND(C10="Yes",D10="No"),AND(C10="No",D10="Yes")),1,0))</f>
        <v>0</v>
      </c>
      <c r="F10" s="81" t="s">
        <v>174</v>
      </c>
    </row>
    <row r="11" spans="2:11" ht="32.5" customHeight="1" x14ac:dyDescent="0.25">
      <c r="B11" s="21" t="s">
        <v>159</v>
      </c>
      <c r="C11" s="54" t="s">
        <v>91</v>
      </c>
      <c r="D11" s="22" t="s">
        <v>91</v>
      </c>
      <c r="E11" s="62">
        <f t="shared" si="0"/>
        <v>0</v>
      </c>
      <c r="F11" s="81"/>
    </row>
    <row r="12" spans="2:11" ht="32.5" customHeight="1" x14ac:dyDescent="0.25">
      <c r="B12" s="21" t="s">
        <v>160</v>
      </c>
      <c r="C12" s="54" t="s">
        <v>91</v>
      </c>
      <c r="D12" s="22" t="s">
        <v>91</v>
      </c>
      <c r="E12" s="62">
        <f t="shared" si="0"/>
        <v>0</v>
      </c>
      <c r="F12" s="81"/>
    </row>
    <row r="13" spans="2:11" ht="32.5" customHeight="1" x14ac:dyDescent="0.25">
      <c r="B13" s="21" t="s">
        <v>161</v>
      </c>
      <c r="C13" s="54" t="s">
        <v>91</v>
      </c>
      <c r="D13" s="22" t="s">
        <v>91</v>
      </c>
      <c r="E13" s="62">
        <f t="shared" si="0"/>
        <v>0</v>
      </c>
      <c r="F13" s="81"/>
    </row>
    <row r="14" spans="2:11" ht="32.5" customHeight="1" x14ac:dyDescent="0.25">
      <c r="B14" s="21" t="s">
        <v>162</v>
      </c>
      <c r="C14" s="54" t="s">
        <v>91</v>
      </c>
      <c r="D14" s="22" t="s">
        <v>91</v>
      </c>
      <c r="E14" s="62">
        <f t="shared" si="0"/>
        <v>0</v>
      </c>
      <c r="F14" s="81"/>
    </row>
    <row r="15" spans="2:11" ht="32.5" customHeight="1" x14ac:dyDescent="0.25">
      <c r="B15" s="21" t="s">
        <v>163</v>
      </c>
      <c r="C15" s="54" t="s">
        <v>91</v>
      </c>
      <c r="D15" s="22" t="s">
        <v>91</v>
      </c>
      <c r="E15" s="62">
        <f t="shared" si="0"/>
        <v>0</v>
      </c>
      <c r="F15" s="81"/>
    </row>
    <row r="16" spans="2:11" ht="32.5" customHeight="1" x14ac:dyDescent="0.25">
      <c r="B16" s="21" t="s">
        <v>164</v>
      </c>
      <c r="C16" s="54" t="s">
        <v>91</v>
      </c>
      <c r="D16" s="22" t="s">
        <v>91</v>
      </c>
      <c r="E16" s="62">
        <f t="shared" si="0"/>
        <v>0</v>
      </c>
      <c r="F16" s="81"/>
    </row>
    <row r="17" spans="2:6" ht="32.5" customHeight="1" x14ac:dyDescent="0.25">
      <c r="B17" s="21" t="s">
        <v>165</v>
      </c>
      <c r="C17" s="54" t="s">
        <v>91</v>
      </c>
      <c r="D17" s="22" t="s">
        <v>91</v>
      </c>
      <c r="E17" s="62">
        <f t="shared" si="0"/>
        <v>0</v>
      </c>
      <c r="F17" s="81"/>
    </row>
    <row r="18" spans="2:6" ht="32.5" customHeight="1" x14ac:dyDescent="0.25">
      <c r="B18" s="21" t="s">
        <v>166</v>
      </c>
      <c r="C18" s="54" t="s">
        <v>91</v>
      </c>
      <c r="D18" s="22" t="s">
        <v>91</v>
      </c>
      <c r="E18" s="62">
        <f t="shared" si="0"/>
        <v>0</v>
      </c>
      <c r="F18" s="81"/>
    </row>
    <row r="19" spans="2:6" ht="32.5" customHeight="1" x14ac:dyDescent="0.25">
      <c r="B19" s="21"/>
      <c r="C19" s="54" t="s">
        <v>91</v>
      </c>
      <c r="D19" s="22" t="s">
        <v>91</v>
      </c>
      <c r="E19" s="62">
        <f t="shared" si="0"/>
        <v>0</v>
      </c>
      <c r="F19" s="81"/>
    </row>
    <row r="20" spans="2:6" ht="32.5" customHeight="1" x14ac:dyDescent="0.25">
      <c r="B20" s="18"/>
      <c r="C20" s="66"/>
      <c r="D20" s="19"/>
      <c r="E20" s="62">
        <f t="shared" ref="E20:E21" si="1">IF(AND(C20="Yes",D20="Yes"),2,IF(OR(AND(C20="Yes",D20="No"),AND(C20="No",D20="Yes")),1,0))</f>
        <v>0</v>
      </c>
      <c r="F20" s="79"/>
    </row>
    <row r="21" spans="2:6" ht="32.5" customHeight="1" thickBot="1" x14ac:dyDescent="0.3">
      <c r="B21" s="16"/>
      <c r="C21" s="55"/>
      <c r="D21" s="8"/>
      <c r="E21" s="65">
        <f t="shared" si="1"/>
        <v>0</v>
      </c>
      <c r="F21" s="78"/>
    </row>
    <row r="22" spans="2:6" x14ac:dyDescent="0.25">
      <c r="E22" s="52"/>
    </row>
  </sheetData>
  <mergeCells count="4">
    <mergeCell ref="B2:K2"/>
    <mergeCell ref="B7:C7"/>
    <mergeCell ref="C5:E5"/>
    <mergeCell ref="B3:E4"/>
  </mergeCells>
  <conditionalFormatting sqref="E7">
    <cfRule type="cellIs" dxfId="11" priority="31" operator="greaterThan">
      <formula>0.75</formula>
    </cfRule>
    <cfRule type="cellIs" dxfId="10" priority="32" operator="between">
      <formula>0.25</formula>
      <formula>0.75</formula>
    </cfRule>
    <cfRule type="cellIs" dxfId="9" priority="33" operator="lessThan">
      <formula>"&lt;.1"</formula>
    </cfRule>
  </conditionalFormatting>
  <conditionalFormatting sqref="C9:D21">
    <cfRule type="cellIs" dxfId="8" priority="35" operator="equal">
      <formula>"Yes"</formula>
    </cfRule>
  </conditionalFormatting>
  <conditionalFormatting sqref="E9:E21">
    <cfRule type="iconSet" priority="116">
      <iconSet iconSet="3Symbols" showValue="0">
        <cfvo type="percent" val="0"/>
        <cfvo type="num" val="1"/>
        <cfvo type="num" val="2"/>
      </iconSet>
    </cfRule>
  </conditionalFormatting>
  <dataValidations count="1">
    <dataValidation type="list" allowBlank="1" showInputMessage="1" showErrorMessage="1" sqref="C9:D21" xr:uid="{D5EBBBE7-BEAF-4A67-BF9A-9DBDE3709905}">
      <formula1>"Yes,No"</formula1>
    </dataValidation>
  </dataValidations>
  <pageMargins left="0.25" right="0.25" top="0.75" bottom="0.75" header="0.3" footer="0.3"/>
  <pageSetup scale="6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3" r:id="rId4" name="Button 7">
              <controlPr defaultSize="0" print="0" autoFill="0" autoPict="0" macro="[0]!Button3_Click">
                <anchor moveWithCells="1" sizeWithCells="1">
                  <from>
                    <xdr:col>5</xdr:col>
                    <xdr:colOff>419100</xdr:colOff>
                    <xdr:row>3</xdr:row>
                    <xdr:rowOff>292100</xdr:rowOff>
                  </from>
                  <to>
                    <xdr:col>5</xdr:col>
                    <xdr:colOff>2279650</xdr:colOff>
                    <xdr:row>3</xdr:row>
                    <xdr:rowOff>958850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8838F13-7C5E-4CDC-A372-EA2357D6F32F}">
          <x14:formula1>
            <xm:f>Lists!$B$15:$B$20</xm:f>
          </x14:formula1>
          <xm:sqref>C5:E5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FB4E-AB86-4B9F-8E2F-538AE34BABB7}">
  <dimension ref="B1:I43"/>
  <sheetViews>
    <sheetView showGridLines="0" zoomScaleNormal="100" workbookViewId="0">
      <pane xSplit="4" ySplit="6" topLeftCell="E7" activePane="bottomRight" state="frozen"/>
      <selection pane="topRight" activeCell="D1" sqref="D1"/>
      <selection pane="bottomLeft" activeCell="A2" sqref="A2"/>
      <selection pane="bottomRight"/>
    </sheetView>
  </sheetViews>
  <sheetFormatPr defaultColWidth="8.81640625" defaultRowHeight="14.5" x14ac:dyDescent="0.35"/>
  <cols>
    <col min="1" max="1" width="2.26953125" style="91" customWidth="1"/>
    <col min="2" max="2" width="24.08984375" style="91" customWidth="1"/>
    <col min="3" max="3" width="6.36328125" style="91" bestFit="1" customWidth="1"/>
    <col min="4" max="4" width="28.36328125" style="91" customWidth="1"/>
    <col min="5" max="5" width="58.453125" style="91" customWidth="1"/>
    <col min="6" max="6" width="7.1796875" style="91" customWidth="1"/>
    <col min="7" max="7" width="5.81640625" style="91" customWidth="1"/>
    <col min="8" max="8" width="14" style="91" customWidth="1"/>
    <col min="9" max="9" width="57.453125" style="91" customWidth="1"/>
    <col min="10" max="16384" width="8.81640625" style="91"/>
  </cols>
  <sheetData>
    <row r="1" spans="2:9" ht="13" customHeight="1" x14ac:dyDescent="0.35"/>
    <row r="2" spans="2:9" s="87" customFormat="1" ht="28" customHeight="1" x14ac:dyDescent="0.25">
      <c r="B2" s="150" t="s">
        <v>682</v>
      </c>
      <c r="C2" s="110"/>
      <c r="D2" s="110"/>
      <c r="E2" s="110"/>
      <c r="F2" s="110"/>
      <c r="G2" s="110"/>
      <c r="H2" s="110"/>
      <c r="I2" s="111"/>
    </row>
    <row r="3" spans="2:9" s="87" customFormat="1" ht="17.5" customHeight="1" x14ac:dyDescent="0.25">
      <c r="B3" s="1"/>
      <c r="C3" s="1"/>
      <c r="D3" s="1"/>
      <c r="E3" s="1"/>
      <c r="F3" s="1"/>
      <c r="G3" s="1"/>
      <c r="H3" s="1"/>
      <c r="I3" s="1"/>
    </row>
    <row r="4" spans="2:9" s="88" customFormat="1" ht="26" customHeight="1" x14ac:dyDescent="0.35">
      <c r="B4" s="112" t="s">
        <v>252</v>
      </c>
      <c r="C4" s="113" t="s">
        <v>253</v>
      </c>
      <c r="D4" s="114"/>
      <c r="E4" s="115"/>
      <c r="F4" s="113"/>
      <c r="G4" s="113"/>
      <c r="H4" s="113"/>
      <c r="I4" s="113"/>
    </row>
    <row r="5" spans="2:9" customFormat="1" ht="15" thickBot="1" x14ac:dyDescent="0.4">
      <c r="B5" s="116"/>
      <c r="C5" s="117"/>
      <c r="D5" s="117"/>
      <c r="E5" s="117"/>
      <c r="F5" s="118"/>
      <c r="G5" s="117"/>
      <c r="H5" s="117"/>
      <c r="I5" s="117"/>
    </row>
    <row r="6" spans="2:9" ht="28" x14ac:dyDescent="0.35">
      <c r="B6" s="119" t="s">
        <v>254</v>
      </c>
      <c r="C6" s="120" t="s">
        <v>255</v>
      </c>
      <c r="D6" s="120" t="s">
        <v>256</v>
      </c>
      <c r="E6" s="120" t="s">
        <v>257</v>
      </c>
      <c r="F6" s="120" t="s">
        <v>258</v>
      </c>
      <c r="G6" s="120"/>
      <c r="H6" s="120" t="s">
        <v>259</v>
      </c>
      <c r="I6" s="121" t="s">
        <v>260</v>
      </c>
    </row>
    <row r="7" spans="2:9" ht="34.5" customHeight="1" x14ac:dyDescent="0.35">
      <c r="B7" s="350" t="s">
        <v>261</v>
      </c>
      <c r="C7" s="122">
        <v>1.1000000000000001</v>
      </c>
      <c r="D7" s="122" t="s">
        <v>262</v>
      </c>
      <c r="E7" s="123" t="s">
        <v>263</v>
      </c>
      <c r="F7" s="122" t="s">
        <v>264</v>
      </c>
      <c r="G7" s="122"/>
      <c r="H7" s="122" t="s">
        <v>265</v>
      </c>
      <c r="I7" s="124" t="s">
        <v>266</v>
      </c>
    </row>
    <row r="8" spans="2:9" ht="34.5" customHeight="1" x14ac:dyDescent="0.35">
      <c r="B8" s="350"/>
      <c r="C8" s="122">
        <v>1.2</v>
      </c>
      <c r="D8" s="122" t="s">
        <v>267</v>
      </c>
      <c r="E8" s="123" t="s">
        <v>268</v>
      </c>
      <c r="F8" s="122" t="s">
        <v>264</v>
      </c>
      <c r="G8" s="122"/>
      <c r="H8" s="122" t="s">
        <v>265</v>
      </c>
      <c r="I8" s="124" t="s">
        <v>269</v>
      </c>
    </row>
    <row r="9" spans="2:9" ht="34.5" customHeight="1" x14ac:dyDescent="0.35">
      <c r="B9" s="350"/>
      <c r="C9" s="122">
        <v>1.3</v>
      </c>
      <c r="D9" s="122" t="s">
        <v>270</v>
      </c>
      <c r="E9" s="123" t="s">
        <v>271</v>
      </c>
      <c r="F9" s="122" t="s">
        <v>264</v>
      </c>
      <c r="G9" s="122"/>
      <c r="H9" s="122" t="s">
        <v>265</v>
      </c>
      <c r="I9" s="124" t="s">
        <v>272</v>
      </c>
    </row>
    <row r="10" spans="2:9" ht="34.5" customHeight="1" x14ac:dyDescent="0.35">
      <c r="B10" s="350"/>
      <c r="C10" s="122">
        <v>1.4</v>
      </c>
      <c r="D10" s="122" t="s">
        <v>273</v>
      </c>
      <c r="E10" s="123" t="s">
        <v>274</v>
      </c>
      <c r="F10" s="122" t="s">
        <v>264</v>
      </c>
      <c r="G10" s="122"/>
      <c r="H10" s="122" t="s">
        <v>265</v>
      </c>
      <c r="I10" s="124" t="s">
        <v>275</v>
      </c>
    </row>
    <row r="11" spans="2:9" ht="34.5" customHeight="1" thickBot="1" x14ac:dyDescent="0.4">
      <c r="B11" s="351"/>
      <c r="C11" s="125">
        <v>1.5</v>
      </c>
      <c r="D11" s="125" t="s">
        <v>276</v>
      </c>
      <c r="E11" s="126" t="s">
        <v>277</v>
      </c>
      <c r="F11" s="125" t="s">
        <v>264</v>
      </c>
      <c r="G11" s="125"/>
      <c r="H11" s="125" t="s">
        <v>278</v>
      </c>
      <c r="I11" s="127" t="s">
        <v>279</v>
      </c>
    </row>
    <row r="12" spans="2:9" ht="38.5" customHeight="1" x14ac:dyDescent="0.35">
      <c r="B12" s="352" t="s">
        <v>280</v>
      </c>
      <c r="C12" s="128">
        <v>2.1</v>
      </c>
      <c r="D12" s="128" t="s">
        <v>281</v>
      </c>
      <c r="E12" s="129" t="s">
        <v>282</v>
      </c>
      <c r="F12" s="128" t="s">
        <v>264</v>
      </c>
      <c r="G12" s="128"/>
      <c r="H12" s="128" t="s">
        <v>265</v>
      </c>
      <c r="I12" s="130" t="s">
        <v>283</v>
      </c>
    </row>
    <row r="13" spans="2:9" ht="38.5" customHeight="1" x14ac:dyDescent="0.35">
      <c r="B13" s="352"/>
      <c r="C13" s="122">
        <v>2.2000000000000002</v>
      </c>
      <c r="D13" s="122" t="s">
        <v>284</v>
      </c>
      <c r="E13" s="123" t="s">
        <v>285</v>
      </c>
      <c r="F13" s="122" t="s">
        <v>264</v>
      </c>
      <c r="G13" s="122"/>
      <c r="H13" s="122" t="s">
        <v>265</v>
      </c>
      <c r="I13" s="124"/>
    </row>
    <row r="14" spans="2:9" ht="38.5" customHeight="1" x14ac:dyDescent="0.35">
      <c r="B14" s="352"/>
      <c r="C14" s="122">
        <v>2.2999999999999998</v>
      </c>
      <c r="D14" s="122" t="s">
        <v>286</v>
      </c>
      <c r="E14" s="123" t="s">
        <v>287</v>
      </c>
      <c r="F14" s="122" t="s">
        <v>264</v>
      </c>
      <c r="G14" s="122"/>
      <c r="H14" s="122" t="s">
        <v>265</v>
      </c>
      <c r="I14" s="124" t="s">
        <v>288</v>
      </c>
    </row>
    <row r="15" spans="2:9" ht="38.5" customHeight="1" thickBot="1" x14ac:dyDescent="0.4">
      <c r="B15" s="353"/>
      <c r="C15" s="125">
        <v>2.4</v>
      </c>
      <c r="D15" s="125" t="s">
        <v>289</v>
      </c>
      <c r="E15" s="126" t="s">
        <v>290</v>
      </c>
      <c r="F15" s="125" t="s">
        <v>291</v>
      </c>
      <c r="G15" s="125"/>
      <c r="H15" s="125" t="s">
        <v>292</v>
      </c>
      <c r="I15" s="127" t="s">
        <v>293</v>
      </c>
    </row>
    <row r="16" spans="2:9" ht="38.5" customHeight="1" x14ac:dyDescent="0.35">
      <c r="B16" s="354" t="s">
        <v>294</v>
      </c>
      <c r="C16" s="128">
        <v>3.1</v>
      </c>
      <c r="D16" s="128" t="s">
        <v>295</v>
      </c>
      <c r="E16" s="129" t="s">
        <v>296</v>
      </c>
      <c r="F16" s="128" t="s">
        <v>264</v>
      </c>
      <c r="G16" s="128"/>
      <c r="H16" s="128" t="s">
        <v>265</v>
      </c>
      <c r="I16" s="130" t="s">
        <v>297</v>
      </c>
    </row>
    <row r="17" spans="2:9" ht="38.5" customHeight="1" x14ac:dyDescent="0.35">
      <c r="B17" s="350"/>
      <c r="C17" s="122">
        <v>3.2</v>
      </c>
      <c r="D17" s="122" t="s">
        <v>298</v>
      </c>
      <c r="E17" s="123" t="s">
        <v>299</v>
      </c>
      <c r="F17" s="122" t="s">
        <v>264</v>
      </c>
      <c r="G17" s="122"/>
      <c r="H17" s="122" t="s">
        <v>265</v>
      </c>
      <c r="I17" s="124" t="s">
        <v>300</v>
      </c>
    </row>
    <row r="18" spans="2:9" ht="38.5" customHeight="1" x14ac:dyDescent="0.35">
      <c r="B18" s="350"/>
      <c r="C18" s="122">
        <v>3.3</v>
      </c>
      <c r="D18" s="122" t="s">
        <v>301</v>
      </c>
      <c r="E18" s="123" t="s">
        <v>302</v>
      </c>
      <c r="F18" s="122" t="s">
        <v>264</v>
      </c>
      <c r="G18" s="122"/>
      <c r="H18" s="122" t="s">
        <v>265</v>
      </c>
      <c r="I18" s="124" t="s">
        <v>303</v>
      </c>
    </row>
    <row r="19" spans="2:9" ht="38.5" customHeight="1" x14ac:dyDescent="0.35">
      <c r="B19" s="350"/>
      <c r="C19" s="122">
        <v>3.4</v>
      </c>
      <c r="D19" s="122" t="s">
        <v>304</v>
      </c>
      <c r="E19" s="123" t="s">
        <v>305</v>
      </c>
      <c r="F19" s="122" t="s">
        <v>264</v>
      </c>
      <c r="G19" s="122"/>
      <c r="H19" s="122" t="s">
        <v>265</v>
      </c>
      <c r="I19" s="124"/>
    </row>
    <row r="20" spans="2:9" ht="38.5" customHeight="1" thickBot="1" x14ac:dyDescent="0.4">
      <c r="B20" s="351"/>
      <c r="C20" s="125">
        <v>3.5</v>
      </c>
      <c r="D20" s="125" t="s">
        <v>306</v>
      </c>
      <c r="E20" s="126" t="s">
        <v>307</v>
      </c>
      <c r="F20" s="125" t="s">
        <v>264</v>
      </c>
      <c r="G20" s="125"/>
      <c r="H20" s="125" t="s">
        <v>265</v>
      </c>
      <c r="I20" s="127" t="s">
        <v>308</v>
      </c>
    </row>
    <row r="21" spans="2:9" ht="59" customHeight="1" x14ac:dyDescent="0.35">
      <c r="B21" s="347" t="s">
        <v>309</v>
      </c>
      <c r="C21" s="131">
        <v>4.0999999999999996</v>
      </c>
      <c r="D21" s="131" t="s">
        <v>310</v>
      </c>
      <c r="E21" s="132" t="s">
        <v>311</v>
      </c>
      <c r="F21" s="131" t="s">
        <v>312</v>
      </c>
      <c r="G21" s="133">
        <v>0.12</v>
      </c>
      <c r="H21" s="131" t="s">
        <v>313</v>
      </c>
      <c r="I21" s="134" t="s">
        <v>314</v>
      </c>
    </row>
    <row r="22" spans="2:9" ht="59" customHeight="1" x14ac:dyDescent="0.35">
      <c r="B22" s="348"/>
      <c r="C22" s="135">
        <v>4.2</v>
      </c>
      <c r="D22" s="135" t="s">
        <v>315</v>
      </c>
      <c r="E22" s="136" t="s">
        <v>316</v>
      </c>
      <c r="F22" s="135" t="s">
        <v>312</v>
      </c>
      <c r="G22" s="137">
        <v>0.14000000000000001</v>
      </c>
      <c r="H22" s="135" t="s">
        <v>317</v>
      </c>
      <c r="I22" s="138" t="s">
        <v>318</v>
      </c>
    </row>
    <row r="23" spans="2:9" ht="59" customHeight="1" x14ac:dyDescent="0.35">
      <c r="B23" s="348"/>
      <c r="C23" s="135">
        <v>4.3</v>
      </c>
      <c r="D23" s="135" t="s">
        <v>319</v>
      </c>
      <c r="E23" s="136" t="s">
        <v>320</v>
      </c>
      <c r="F23" s="135" t="s">
        <v>312</v>
      </c>
      <c r="G23" s="137">
        <v>0.12</v>
      </c>
      <c r="H23" s="135" t="s">
        <v>321</v>
      </c>
      <c r="I23" s="138" t="s">
        <v>322</v>
      </c>
    </row>
    <row r="24" spans="2:9" ht="59" customHeight="1" x14ac:dyDescent="0.35">
      <c r="B24" s="348"/>
      <c r="C24" s="135">
        <v>4.4000000000000004</v>
      </c>
      <c r="D24" s="135" t="s">
        <v>323</v>
      </c>
      <c r="E24" s="136" t="s">
        <v>324</v>
      </c>
      <c r="F24" s="135" t="s">
        <v>312</v>
      </c>
      <c r="G24" s="137">
        <v>0.14000000000000001</v>
      </c>
      <c r="H24" s="135" t="s">
        <v>325</v>
      </c>
      <c r="I24" s="138" t="s">
        <v>326</v>
      </c>
    </row>
    <row r="25" spans="2:9" ht="59" customHeight="1" x14ac:dyDescent="0.35">
      <c r="B25" s="348"/>
      <c r="C25" s="135">
        <v>4.5</v>
      </c>
      <c r="D25" s="135" t="s">
        <v>327</v>
      </c>
      <c r="E25" s="136" t="s">
        <v>328</v>
      </c>
      <c r="F25" s="135" t="s">
        <v>312</v>
      </c>
      <c r="G25" s="137">
        <v>0.1</v>
      </c>
      <c r="H25" s="135" t="s">
        <v>329</v>
      </c>
      <c r="I25" s="138" t="s">
        <v>330</v>
      </c>
    </row>
    <row r="26" spans="2:9" ht="59" customHeight="1" thickBot="1" x14ac:dyDescent="0.4">
      <c r="B26" s="349"/>
      <c r="C26" s="139">
        <v>4.5999999999999996</v>
      </c>
      <c r="D26" s="139" t="s">
        <v>331</v>
      </c>
      <c r="E26" s="140" t="s">
        <v>332</v>
      </c>
      <c r="F26" s="139" t="s">
        <v>312</v>
      </c>
      <c r="G26" s="141">
        <v>0.08</v>
      </c>
      <c r="H26" s="139" t="s">
        <v>333</v>
      </c>
      <c r="I26" s="142" t="s">
        <v>334</v>
      </c>
    </row>
    <row r="27" spans="2:9" ht="59" customHeight="1" x14ac:dyDescent="0.35">
      <c r="B27" s="347" t="s">
        <v>335</v>
      </c>
      <c r="C27" s="131">
        <v>5.0999999999999996</v>
      </c>
      <c r="D27" s="131" t="s">
        <v>336</v>
      </c>
      <c r="E27" s="132" t="s">
        <v>337</v>
      </c>
      <c r="F27" s="131" t="s">
        <v>312</v>
      </c>
      <c r="G27" s="133">
        <v>0.1</v>
      </c>
      <c r="H27" s="131" t="s">
        <v>338</v>
      </c>
      <c r="I27" s="134" t="s">
        <v>339</v>
      </c>
    </row>
    <row r="28" spans="2:9" ht="59" customHeight="1" x14ac:dyDescent="0.35">
      <c r="B28" s="348"/>
      <c r="C28" s="135">
        <v>5.2</v>
      </c>
      <c r="D28" s="135" t="s">
        <v>340</v>
      </c>
      <c r="E28" s="136" t="s">
        <v>341</v>
      </c>
      <c r="F28" s="135" t="s">
        <v>312</v>
      </c>
      <c r="G28" s="137">
        <v>0.1</v>
      </c>
      <c r="H28" s="135" t="s">
        <v>342</v>
      </c>
      <c r="I28" s="138" t="s">
        <v>343</v>
      </c>
    </row>
    <row r="29" spans="2:9" ht="59" customHeight="1" thickBot="1" x14ac:dyDescent="0.4">
      <c r="B29" s="349"/>
      <c r="C29" s="139">
        <v>5.3</v>
      </c>
      <c r="D29" s="139" t="s">
        <v>344</v>
      </c>
      <c r="E29" s="140" t="s">
        <v>345</v>
      </c>
      <c r="F29" s="139" t="s">
        <v>312</v>
      </c>
      <c r="G29" s="141">
        <v>0.1</v>
      </c>
      <c r="H29" s="139" t="s">
        <v>346</v>
      </c>
      <c r="I29" s="142" t="s">
        <v>347</v>
      </c>
    </row>
    <row r="30" spans="2:9" ht="59" customHeight="1" x14ac:dyDescent="0.35">
      <c r="B30" s="347" t="s">
        <v>348</v>
      </c>
      <c r="C30" s="131">
        <v>6.1</v>
      </c>
      <c r="D30" s="131" t="s">
        <v>349</v>
      </c>
      <c r="E30" s="132" t="s">
        <v>350</v>
      </c>
      <c r="F30" s="131" t="s">
        <v>264</v>
      </c>
      <c r="G30" s="133"/>
      <c r="H30" s="131" t="s">
        <v>265</v>
      </c>
      <c r="I30" s="143"/>
    </row>
    <row r="31" spans="2:9" ht="53.5" customHeight="1" x14ac:dyDescent="0.35">
      <c r="B31" s="348"/>
      <c r="C31" s="135">
        <v>6.2</v>
      </c>
      <c r="D31" s="135" t="s">
        <v>351</v>
      </c>
      <c r="E31" s="136" t="s">
        <v>352</v>
      </c>
      <c r="F31" s="135" t="s">
        <v>264</v>
      </c>
      <c r="G31" s="135"/>
      <c r="H31" s="135" t="s">
        <v>265</v>
      </c>
      <c r="I31" s="144"/>
    </row>
    <row r="32" spans="2:9" ht="53.5" customHeight="1" x14ac:dyDescent="0.35">
      <c r="B32" s="348"/>
      <c r="C32" s="135">
        <v>6.3</v>
      </c>
      <c r="D32" s="135" t="s">
        <v>353</v>
      </c>
      <c r="E32" s="136" t="s">
        <v>354</v>
      </c>
      <c r="F32" s="135" t="s">
        <v>264</v>
      </c>
      <c r="G32" s="135"/>
      <c r="H32" s="135" t="s">
        <v>265</v>
      </c>
      <c r="I32" s="144"/>
    </row>
    <row r="33" spans="2:9" ht="53.5" customHeight="1" x14ac:dyDescent="0.35">
      <c r="B33" s="348"/>
      <c r="C33" s="135">
        <v>6.4</v>
      </c>
      <c r="D33" s="135" t="s">
        <v>355</v>
      </c>
      <c r="E33" s="136" t="s">
        <v>356</v>
      </c>
      <c r="F33" s="135" t="s">
        <v>264</v>
      </c>
      <c r="G33" s="135"/>
      <c r="H33" s="135" t="s">
        <v>265</v>
      </c>
      <c r="I33" s="144"/>
    </row>
    <row r="34" spans="2:9" ht="53.5" customHeight="1" thickBot="1" x14ac:dyDescent="0.4">
      <c r="B34" s="349"/>
      <c r="C34" s="139">
        <v>6.5</v>
      </c>
      <c r="D34" s="139" t="s">
        <v>357</v>
      </c>
      <c r="E34" s="140" t="s">
        <v>358</v>
      </c>
      <c r="F34" s="139" t="s">
        <v>264</v>
      </c>
      <c r="G34" s="139"/>
      <c r="H34" s="139" t="s">
        <v>265</v>
      </c>
      <c r="I34" s="145"/>
    </row>
    <row r="35" spans="2:9" x14ac:dyDescent="0.35">
      <c r="B35" s="146"/>
      <c r="C35" s="146"/>
      <c r="D35" s="146"/>
      <c r="E35" s="146"/>
      <c r="F35" s="146"/>
      <c r="G35" s="146"/>
      <c r="H35" s="146"/>
      <c r="I35" s="146"/>
    </row>
    <row r="36" spans="2:9" ht="15.5" x14ac:dyDescent="0.35">
      <c r="B36" s="147" t="s">
        <v>681</v>
      </c>
      <c r="C36" s="148"/>
      <c r="D36" s="148"/>
      <c r="E36" s="148"/>
      <c r="F36" s="146"/>
      <c r="G36" s="146"/>
      <c r="H36" s="146"/>
      <c r="I36" s="146"/>
    </row>
    <row r="37" spans="2:9" x14ac:dyDescent="0.35">
      <c r="B37" s="146"/>
      <c r="C37" s="149" t="s">
        <v>80</v>
      </c>
      <c r="D37" s="149" t="s">
        <v>359</v>
      </c>
      <c r="E37" s="149" t="s">
        <v>360</v>
      </c>
      <c r="F37" s="146"/>
      <c r="G37" s="146"/>
      <c r="H37" s="146"/>
      <c r="I37" s="146"/>
    </row>
    <row r="38" spans="2:9" x14ac:dyDescent="0.35">
      <c r="B38" s="146"/>
      <c r="C38" s="149">
        <v>5</v>
      </c>
      <c r="D38" s="146" t="s">
        <v>361</v>
      </c>
      <c r="E38" s="146" t="s">
        <v>362</v>
      </c>
      <c r="F38" s="146"/>
      <c r="G38" s="146"/>
      <c r="H38" s="146"/>
      <c r="I38" s="146"/>
    </row>
    <row r="39" spans="2:9" x14ac:dyDescent="0.35">
      <c r="B39" s="146"/>
      <c r="C39" s="149">
        <v>4</v>
      </c>
      <c r="D39" s="146" t="s">
        <v>363</v>
      </c>
      <c r="E39" s="146" t="s">
        <v>364</v>
      </c>
      <c r="F39" s="146"/>
      <c r="G39" s="146"/>
      <c r="H39" s="146"/>
      <c r="I39" s="146"/>
    </row>
    <row r="40" spans="2:9" x14ac:dyDescent="0.35">
      <c r="B40" s="146"/>
      <c r="C40" s="149">
        <v>3</v>
      </c>
      <c r="D40" s="146" t="s">
        <v>365</v>
      </c>
      <c r="E40" s="146" t="s">
        <v>366</v>
      </c>
      <c r="F40" s="146"/>
      <c r="G40" s="146"/>
      <c r="H40" s="146"/>
      <c r="I40" s="146"/>
    </row>
    <row r="41" spans="2:9" x14ac:dyDescent="0.35">
      <c r="B41" s="146"/>
      <c r="C41" s="149">
        <v>2</v>
      </c>
      <c r="D41" s="146" t="s">
        <v>367</v>
      </c>
      <c r="E41" s="146" t="s">
        <v>368</v>
      </c>
      <c r="F41" s="146"/>
      <c r="G41" s="146"/>
      <c r="H41" s="146"/>
      <c r="I41" s="146"/>
    </row>
    <row r="42" spans="2:9" x14ac:dyDescent="0.35">
      <c r="B42" s="146"/>
      <c r="C42" s="149">
        <v>1</v>
      </c>
      <c r="D42" s="146" t="s">
        <v>369</v>
      </c>
      <c r="E42" s="146" t="s">
        <v>370</v>
      </c>
      <c r="F42" s="146"/>
      <c r="G42" s="146"/>
      <c r="H42" s="146"/>
      <c r="I42" s="146"/>
    </row>
    <row r="43" spans="2:9" x14ac:dyDescent="0.35">
      <c r="B43" s="146"/>
      <c r="C43" s="149">
        <v>0</v>
      </c>
      <c r="D43" s="146" t="s">
        <v>371</v>
      </c>
      <c r="E43" s="146" t="s">
        <v>370</v>
      </c>
      <c r="F43" s="146"/>
      <c r="G43" s="146"/>
      <c r="H43" s="146"/>
      <c r="I43" s="146"/>
    </row>
  </sheetData>
  <mergeCells count="6">
    <mergeCell ref="B30:B34"/>
    <mergeCell ref="B7:B11"/>
    <mergeCell ref="B12:B15"/>
    <mergeCell ref="B16:B20"/>
    <mergeCell ref="B21:B26"/>
    <mergeCell ref="B27:B29"/>
  </mergeCells>
  <pageMargins left="0.23622047244094491" right="0.23622047244094491" top="0.74803149606299213" bottom="0.74803149606299213" header="0.31496062992125984" footer="0.31496062992125984"/>
  <pageSetup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03832-20EA-420A-8E79-EC1896E4DEF1}">
  <dimension ref="A1:N40"/>
  <sheetViews>
    <sheetView showGridLines="0" zoomScaleNormal="100" zoomScaleSheetLayoutView="100" workbookViewId="0">
      <pane ySplit="6" topLeftCell="A7" activePane="bottomLeft" state="frozen"/>
      <selection pane="bottomLeft"/>
    </sheetView>
  </sheetViews>
  <sheetFormatPr defaultColWidth="8.81640625" defaultRowHeight="15.5" x14ac:dyDescent="0.4"/>
  <cols>
    <col min="1" max="1" width="2.36328125" style="92" customWidth="1"/>
    <col min="2" max="2" width="30.90625" style="93" customWidth="1"/>
    <col min="3" max="3" width="8.81640625" style="94"/>
    <col min="4" max="4" width="29.1796875" style="92" bestFit="1" customWidth="1"/>
    <col min="5" max="5" width="65.1796875" style="92" bestFit="1" customWidth="1"/>
    <col min="6" max="6" width="8.81640625" style="92"/>
    <col min="7" max="7" width="11.08984375" style="92" customWidth="1"/>
    <col min="8" max="8" width="11.453125" style="92" bestFit="1" customWidth="1"/>
    <col min="9" max="9" width="47.90625" style="93" customWidth="1"/>
    <col min="10" max="16384" width="8.81640625" style="92"/>
  </cols>
  <sheetData>
    <row r="1" spans="1:14" ht="12.5" customHeight="1" x14ac:dyDescent="0.4">
      <c r="A1" s="117"/>
      <c r="B1" s="118"/>
      <c r="C1" s="151"/>
      <c r="D1" s="117"/>
      <c r="E1" s="117"/>
      <c r="F1" s="117"/>
      <c r="G1" s="117"/>
      <c r="H1" s="117"/>
      <c r="I1" s="118"/>
      <c r="J1" s="117"/>
      <c r="K1" s="117"/>
      <c r="L1" s="117"/>
      <c r="M1" s="117"/>
      <c r="N1" s="117"/>
    </row>
    <row r="2" spans="1:14" s="87" customFormat="1" ht="28" customHeight="1" x14ac:dyDescent="0.25">
      <c r="B2" s="150" t="s">
        <v>683</v>
      </c>
      <c r="C2" s="110"/>
      <c r="D2" s="110"/>
      <c r="E2" s="110"/>
      <c r="F2" s="110"/>
      <c r="G2" s="110"/>
      <c r="H2" s="110"/>
      <c r="I2" s="111"/>
    </row>
    <row r="3" spans="1:14" s="87" customFormat="1" ht="27.5" customHeight="1" x14ac:dyDescent="0.25">
      <c r="B3" s="1"/>
      <c r="C3" s="1"/>
      <c r="D3" s="1"/>
      <c r="E3" s="1"/>
      <c r="F3" s="1"/>
      <c r="G3" s="1"/>
      <c r="H3" s="1"/>
      <c r="I3" s="1"/>
    </row>
    <row r="4" spans="1:14" customFormat="1" ht="27.5" customHeight="1" x14ac:dyDescent="0.35">
      <c r="A4" s="117"/>
      <c r="B4" s="152" t="s">
        <v>252</v>
      </c>
      <c r="C4" s="151" t="s">
        <v>253</v>
      </c>
      <c r="D4" s="153"/>
      <c r="E4" s="154"/>
      <c r="F4" s="146"/>
      <c r="G4" s="117"/>
      <c r="H4" s="117"/>
      <c r="I4" s="117"/>
      <c r="J4" s="117"/>
      <c r="K4" s="117"/>
      <c r="L4" s="117"/>
      <c r="M4" s="117"/>
      <c r="N4" s="117"/>
    </row>
    <row r="5" spans="1:14" customFormat="1" ht="14.5" customHeight="1" thickBot="1" x14ac:dyDescent="0.4">
      <c r="A5" s="117"/>
      <c r="B5" s="116"/>
      <c r="C5" s="117"/>
      <c r="D5" s="117"/>
      <c r="E5" s="117"/>
      <c r="F5" s="118"/>
      <c r="G5" s="117"/>
      <c r="H5" s="117"/>
      <c r="I5" s="117"/>
      <c r="J5" s="117"/>
      <c r="K5" s="117"/>
      <c r="L5" s="117"/>
      <c r="M5" s="117"/>
      <c r="N5" s="117"/>
    </row>
    <row r="6" spans="1:14" ht="16" thickBot="1" x14ac:dyDescent="0.45">
      <c r="A6" s="117"/>
      <c r="B6" s="155" t="s">
        <v>254</v>
      </c>
      <c r="C6" s="156" t="s">
        <v>255</v>
      </c>
      <c r="D6" s="157" t="s">
        <v>256</v>
      </c>
      <c r="E6" s="157" t="s">
        <v>257</v>
      </c>
      <c r="F6" s="157" t="s">
        <v>258</v>
      </c>
      <c r="G6" s="157" t="s">
        <v>372</v>
      </c>
      <c r="H6" s="157" t="s">
        <v>373</v>
      </c>
      <c r="I6" s="158" t="s">
        <v>260</v>
      </c>
      <c r="J6" s="117"/>
      <c r="K6" s="117"/>
      <c r="L6" s="117"/>
      <c r="M6" s="117"/>
      <c r="N6" s="117"/>
    </row>
    <row r="7" spans="1:14" ht="58.5" customHeight="1" x14ac:dyDescent="0.4">
      <c r="A7" s="117"/>
      <c r="B7" s="358" t="s">
        <v>684</v>
      </c>
      <c r="C7" s="159">
        <v>1.1000000000000001</v>
      </c>
      <c r="D7" s="160" t="s">
        <v>374</v>
      </c>
      <c r="E7" s="160" t="s">
        <v>375</v>
      </c>
      <c r="F7" s="160" t="s">
        <v>264</v>
      </c>
      <c r="G7" s="161"/>
      <c r="H7" s="160"/>
      <c r="I7" s="162" t="s">
        <v>376</v>
      </c>
      <c r="J7" s="117"/>
      <c r="K7" s="117"/>
      <c r="L7" s="117"/>
      <c r="M7" s="117"/>
      <c r="N7" s="117"/>
    </row>
    <row r="8" spans="1:14" ht="58.5" customHeight="1" x14ac:dyDescent="0.4">
      <c r="A8" s="117"/>
      <c r="B8" s="359"/>
      <c r="C8" s="163">
        <v>1.2</v>
      </c>
      <c r="D8" s="164" t="s">
        <v>377</v>
      </c>
      <c r="E8" s="164" t="s">
        <v>378</v>
      </c>
      <c r="F8" s="164" t="s">
        <v>264</v>
      </c>
      <c r="G8" s="165"/>
      <c r="H8" s="164"/>
      <c r="I8" s="166" t="s">
        <v>379</v>
      </c>
      <c r="J8" s="117"/>
      <c r="K8" s="117"/>
      <c r="L8" s="117"/>
      <c r="M8" s="117"/>
      <c r="N8" s="117"/>
    </row>
    <row r="9" spans="1:14" ht="58.5" customHeight="1" x14ac:dyDescent="0.4">
      <c r="A9" s="117"/>
      <c r="B9" s="359"/>
      <c r="C9" s="163">
        <v>1.3</v>
      </c>
      <c r="D9" s="164" t="s">
        <v>380</v>
      </c>
      <c r="E9" s="164" t="s">
        <v>381</v>
      </c>
      <c r="F9" s="164" t="s">
        <v>264</v>
      </c>
      <c r="G9" s="165"/>
      <c r="H9" s="164"/>
      <c r="I9" s="166" t="s">
        <v>382</v>
      </c>
      <c r="J9" s="117"/>
      <c r="K9" s="117"/>
      <c r="L9" s="117"/>
      <c r="M9" s="117"/>
      <c r="N9" s="117"/>
    </row>
    <row r="10" spans="1:14" ht="58.5" customHeight="1" x14ac:dyDescent="0.4">
      <c r="A10" s="117"/>
      <c r="B10" s="359"/>
      <c r="C10" s="163">
        <v>1.4</v>
      </c>
      <c r="D10" s="164" t="s">
        <v>383</v>
      </c>
      <c r="E10" s="164" t="s">
        <v>384</v>
      </c>
      <c r="F10" s="164" t="s">
        <v>264</v>
      </c>
      <c r="G10" s="165"/>
      <c r="H10" s="164"/>
      <c r="I10" s="166" t="s">
        <v>385</v>
      </c>
      <c r="J10" s="117"/>
      <c r="K10" s="117"/>
      <c r="L10" s="117"/>
      <c r="M10" s="117"/>
      <c r="N10" s="117"/>
    </row>
    <row r="11" spans="1:14" ht="58.5" customHeight="1" thickBot="1" x14ac:dyDescent="0.45">
      <c r="A11" s="117"/>
      <c r="B11" s="360"/>
      <c r="C11" s="167">
        <v>1.5</v>
      </c>
      <c r="D11" s="168" t="s">
        <v>273</v>
      </c>
      <c r="E11" s="168" t="s">
        <v>386</v>
      </c>
      <c r="F11" s="168" t="s">
        <v>264</v>
      </c>
      <c r="G11" s="169"/>
      <c r="H11" s="168"/>
      <c r="I11" s="170" t="s">
        <v>387</v>
      </c>
      <c r="J11" s="117"/>
      <c r="K11" s="117"/>
      <c r="L11" s="117"/>
      <c r="M11" s="117"/>
      <c r="N11" s="117"/>
    </row>
    <row r="12" spans="1:14" ht="67.5" customHeight="1" x14ac:dyDescent="0.4">
      <c r="A12" s="117"/>
      <c r="B12" s="358" t="s">
        <v>685</v>
      </c>
      <c r="C12" s="159">
        <v>2.1</v>
      </c>
      <c r="D12" s="160" t="s">
        <v>388</v>
      </c>
      <c r="E12" s="160" t="s">
        <v>389</v>
      </c>
      <c r="F12" s="160" t="s">
        <v>264</v>
      </c>
      <c r="G12" s="161"/>
      <c r="H12" s="160"/>
      <c r="I12" s="162" t="s">
        <v>390</v>
      </c>
      <c r="J12" s="117"/>
      <c r="K12" s="117"/>
      <c r="L12" s="117"/>
      <c r="M12" s="117"/>
      <c r="N12" s="117"/>
    </row>
    <row r="13" spans="1:14" ht="67.5" customHeight="1" x14ac:dyDescent="0.4">
      <c r="A13" s="117"/>
      <c r="B13" s="359"/>
      <c r="C13" s="163">
        <v>2.2000000000000002</v>
      </c>
      <c r="D13" s="164" t="s">
        <v>391</v>
      </c>
      <c r="E13" s="164" t="s">
        <v>392</v>
      </c>
      <c r="F13" s="164" t="s">
        <v>264</v>
      </c>
      <c r="G13" s="165"/>
      <c r="H13" s="164"/>
      <c r="I13" s="166" t="s">
        <v>746</v>
      </c>
      <c r="J13" s="117"/>
      <c r="K13" s="117"/>
      <c r="L13" s="117"/>
      <c r="M13" s="117"/>
      <c r="N13" s="117"/>
    </row>
    <row r="14" spans="1:14" ht="67.5" customHeight="1" x14ac:dyDescent="0.4">
      <c r="A14" s="117"/>
      <c r="B14" s="359"/>
      <c r="C14" s="163">
        <v>2.2999999999999998</v>
      </c>
      <c r="D14" s="164" t="s">
        <v>393</v>
      </c>
      <c r="E14" s="164" t="s">
        <v>394</v>
      </c>
      <c r="F14" s="164" t="s">
        <v>264</v>
      </c>
      <c r="G14" s="165"/>
      <c r="H14" s="164"/>
      <c r="I14" s="166" t="s">
        <v>395</v>
      </c>
      <c r="J14" s="117"/>
      <c r="K14" s="117"/>
      <c r="L14" s="117"/>
      <c r="M14" s="117"/>
      <c r="N14" s="117"/>
    </row>
    <row r="15" spans="1:14" ht="67.5" customHeight="1" thickBot="1" x14ac:dyDescent="0.45">
      <c r="A15" s="117"/>
      <c r="B15" s="360"/>
      <c r="C15" s="167">
        <v>2.4</v>
      </c>
      <c r="D15" s="168" t="s">
        <v>396</v>
      </c>
      <c r="E15" s="168" t="s">
        <v>397</v>
      </c>
      <c r="F15" s="168" t="s">
        <v>264</v>
      </c>
      <c r="G15" s="169"/>
      <c r="H15" s="168"/>
      <c r="I15" s="170" t="s">
        <v>747</v>
      </c>
      <c r="J15" s="117"/>
      <c r="K15" s="117"/>
      <c r="L15" s="117"/>
      <c r="M15" s="117"/>
      <c r="N15" s="117"/>
    </row>
    <row r="16" spans="1:14" ht="47" customHeight="1" x14ac:dyDescent="0.4">
      <c r="A16" s="117"/>
      <c r="B16" s="361" t="s">
        <v>686</v>
      </c>
      <c r="C16" s="171">
        <v>3.1</v>
      </c>
      <c r="D16" s="172" t="s">
        <v>398</v>
      </c>
      <c r="E16" s="172" t="s">
        <v>399</v>
      </c>
      <c r="F16" s="172" t="s">
        <v>264</v>
      </c>
      <c r="G16" s="173"/>
      <c r="H16" s="172"/>
      <c r="I16" s="174" t="s">
        <v>748</v>
      </c>
      <c r="J16" s="117"/>
      <c r="K16" s="117"/>
      <c r="L16" s="117"/>
      <c r="M16" s="117"/>
      <c r="N16" s="117"/>
    </row>
    <row r="17" spans="1:14" ht="47" customHeight="1" x14ac:dyDescent="0.4">
      <c r="A17" s="117"/>
      <c r="B17" s="359"/>
      <c r="C17" s="163">
        <v>3.2</v>
      </c>
      <c r="D17" s="164" t="s">
        <v>400</v>
      </c>
      <c r="E17" s="164" t="s">
        <v>401</v>
      </c>
      <c r="F17" s="164" t="s">
        <v>264</v>
      </c>
      <c r="G17" s="165"/>
      <c r="H17" s="164"/>
      <c r="I17" s="166" t="s">
        <v>402</v>
      </c>
      <c r="J17" s="117"/>
      <c r="K17" s="117"/>
      <c r="L17" s="117"/>
      <c r="M17" s="117"/>
      <c r="N17" s="117"/>
    </row>
    <row r="18" spans="1:14" ht="47" customHeight="1" x14ac:dyDescent="0.4">
      <c r="A18" s="117"/>
      <c r="B18" s="359"/>
      <c r="C18" s="163">
        <v>3.3</v>
      </c>
      <c r="D18" s="164" t="s">
        <v>403</v>
      </c>
      <c r="E18" s="164" t="s">
        <v>404</v>
      </c>
      <c r="F18" s="164" t="s">
        <v>264</v>
      </c>
      <c r="G18" s="165"/>
      <c r="H18" s="164"/>
      <c r="I18" s="166" t="s">
        <v>405</v>
      </c>
      <c r="J18" s="117"/>
      <c r="K18" s="117"/>
      <c r="L18" s="117"/>
      <c r="M18" s="117"/>
      <c r="N18" s="117"/>
    </row>
    <row r="19" spans="1:14" ht="47" customHeight="1" thickBot="1" x14ac:dyDescent="0.45">
      <c r="A19" s="117"/>
      <c r="B19" s="362"/>
      <c r="C19" s="175">
        <v>3.4</v>
      </c>
      <c r="D19" s="176" t="s">
        <v>406</v>
      </c>
      <c r="E19" s="176" t="s">
        <v>407</v>
      </c>
      <c r="F19" s="176" t="s">
        <v>264</v>
      </c>
      <c r="G19" s="177"/>
      <c r="H19" s="176"/>
      <c r="I19" s="178" t="s">
        <v>408</v>
      </c>
      <c r="J19" s="117"/>
      <c r="K19" s="117"/>
      <c r="L19" s="117"/>
      <c r="M19" s="117"/>
      <c r="N19" s="117"/>
    </row>
    <row r="20" spans="1:14" ht="33.5" customHeight="1" x14ac:dyDescent="0.4">
      <c r="A20" s="117"/>
      <c r="B20" s="363" t="s">
        <v>687</v>
      </c>
      <c r="C20" s="179">
        <v>4.0999999999999996</v>
      </c>
      <c r="D20" s="180" t="s">
        <v>409</v>
      </c>
      <c r="E20" s="180" t="s">
        <v>410</v>
      </c>
      <c r="F20" s="180" t="s">
        <v>411</v>
      </c>
      <c r="G20" s="181">
        <v>0.24</v>
      </c>
      <c r="H20" s="180"/>
      <c r="I20" s="182" t="s">
        <v>412</v>
      </c>
      <c r="J20" s="117"/>
      <c r="K20" s="117"/>
      <c r="L20" s="117"/>
      <c r="M20" s="117"/>
      <c r="N20" s="117"/>
    </row>
    <row r="21" spans="1:14" ht="33.5" customHeight="1" x14ac:dyDescent="0.4">
      <c r="A21" s="117"/>
      <c r="B21" s="364"/>
      <c r="C21" s="183">
        <v>4.2</v>
      </c>
      <c r="D21" s="184" t="s">
        <v>413</v>
      </c>
      <c r="E21" s="184" t="s">
        <v>414</v>
      </c>
      <c r="F21" s="184" t="s">
        <v>415</v>
      </c>
      <c r="G21" s="185">
        <v>0.14000000000000001</v>
      </c>
      <c r="H21" s="184"/>
      <c r="I21" s="186" t="s">
        <v>416</v>
      </c>
      <c r="J21" s="117"/>
      <c r="K21" s="117"/>
      <c r="L21" s="117"/>
      <c r="M21" s="117"/>
      <c r="N21" s="117"/>
    </row>
    <row r="22" spans="1:14" ht="33.5" customHeight="1" x14ac:dyDescent="0.4">
      <c r="A22" s="117"/>
      <c r="B22" s="364"/>
      <c r="C22" s="183">
        <v>4.3</v>
      </c>
      <c r="D22" s="184" t="s">
        <v>417</v>
      </c>
      <c r="E22" s="184" t="s">
        <v>418</v>
      </c>
      <c r="F22" s="184" t="s">
        <v>411</v>
      </c>
      <c r="G22" s="185">
        <v>0.24</v>
      </c>
      <c r="H22" s="184"/>
      <c r="I22" s="186" t="s">
        <v>419</v>
      </c>
      <c r="J22" s="117"/>
      <c r="K22" s="117"/>
      <c r="L22" s="117"/>
      <c r="M22" s="117"/>
      <c r="N22" s="117"/>
    </row>
    <row r="23" spans="1:14" ht="33.5" customHeight="1" x14ac:dyDescent="0.4">
      <c r="A23" s="117"/>
      <c r="B23" s="364"/>
      <c r="C23" s="183">
        <v>4.4000000000000004</v>
      </c>
      <c r="D23" s="184" t="s">
        <v>420</v>
      </c>
      <c r="E23" s="184" t="s">
        <v>421</v>
      </c>
      <c r="F23" s="184" t="s">
        <v>411</v>
      </c>
      <c r="G23" s="185">
        <v>0.24</v>
      </c>
      <c r="H23" s="184"/>
      <c r="I23" s="186" t="s">
        <v>419</v>
      </c>
      <c r="J23" s="117"/>
      <c r="K23" s="117"/>
      <c r="L23" s="117"/>
      <c r="M23" s="117"/>
      <c r="N23" s="117"/>
    </row>
    <row r="24" spans="1:14" ht="33.5" customHeight="1" thickBot="1" x14ac:dyDescent="0.45">
      <c r="A24" s="117"/>
      <c r="B24" s="365"/>
      <c r="C24" s="187">
        <v>4.5</v>
      </c>
      <c r="D24" s="188" t="s">
        <v>422</v>
      </c>
      <c r="E24" s="188" t="s">
        <v>423</v>
      </c>
      <c r="F24" s="188" t="s">
        <v>415</v>
      </c>
      <c r="G24" s="189">
        <v>0.14000000000000001</v>
      </c>
      <c r="H24" s="188"/>
      <c r="I24" s="190" t="s">
        <v>416</v>
      </c>
      <c r="J24" s="117"/>
      <c r="K24" s="117"/>
      <c r="L24" s="117"/>
      <c r="M24" s="117"/>
      <c r="N24" s="117"/>
    </row>
    <row r="25" spans="1:14" ht="33.5" customHeight="1" x14ac:dyDescent="0.4">
      <c r="A25" s="117"/>
      <c r="B25" s="366" t="s">
        <v>688</v>
      </c>
      <c r="C25" s="191">
        <v>5.0999999999999996</v>
      </c>
      <c r="D25" s="192" t="s">
        <v>424</v>
      </c>
      <c r="E25" s="192" t="s">
        <v>425</v>
      </c>
      <c r="F25" s="193" t="s">
        <v>426</v>
      </c>
      <c r="G25" s="194">
        <v>0.35</v>
      </c>
      <c r="H25" s="192"/>
      <c r="I25" s="195" t="s">
        <v>427</v>
      </c>
      <c r="J25" s="117"/>
      <c r="K25" s="117"/>
      <c r="L25" s="117"/>
      <c r="M25" s="117"/>
      <c r="N25" s="117"/>
    </row>
    <row r="26" spans="1:14" ht="33.5" customHeight="1" x14ac:dyDescent="0.4">
      <c r="A26" s="117"/>
      <c r="B26" s="364"/>
      <c r="C26" s="183">
        <v>5.2</v>
      </c>
      <c r="D26" s="184" t="s">
        <v>428</v>
      </c>
      <c r="E26" s="184" t="s">
        <v>429</v>
      </c>
      <c r="F26" s="196" t="s">
        <v>426</v>
      </c>
      <c r="G26" s="185">
        <v>0.35</v>
      </c>
      <c r="H26" s="184"/>
      <c r="I26" s="186" t="s">
        <v>430</v>
      </c>
      <c r="J26" s="117"/>
      <c r="K26" s="117"/>
      <c r="L26" s="117"/>
      <c r="M26" s="117"/>
      <c r="N26" s="117"/>
    </row>
    <row r="27" spans="1:14" ht="33.5" customHeight="1" thickBot="1" x14ac:dyDescent="0.45">
      <c r="A27" s="117"/>
      <c r="B27" s="365"/>
      <c r="C27" s="187">
        <v>5.3</v>
      </c>
      <c r="D27" s="188" t="s">
        <v>431</v>
      </c>
      <c r="E27" s="188" t="s">
        <v>432</v>
      </c>
      <c r="F27" s="197" t="s">
        <v>426</v>
      </c>
      <c r="G27" s="189">
        <v>0.3</v>
      </c>
      <c r="H27" s="188"/>
      <c r="I27" s="190" t="s">
        <v>433</v>
      </c>
      <c r="J27" s="117"/>
      <c r="K27" s="117"/>
      <c r="L27" s="117"/>
      <c r="M27" s="117"/>
      <c r="N27" s="117"/>
    </row>
    <row r="28" spans="1:14" ht="33.5" customHeight="1" x14ac:dyDescent="0.4">
      <c r="A28" s="117"/>
      <c r="B28" s="355" t="s">
        <v>749</v>
      </c>
      <c r="C28" s="198">
        <v>6.1</v>
      </c>
      <c r="D28" s="199" t="s">
        <v>434</v>
      </c>
      <c r="E28" s="199" t="s">
        <v>435</v>
      </c>
      <c r="F28" s="199" t="s">
        <v>264</v>
      </c>
      <c r="G28" s="200"/>
      <c r="H28" s="199"/>
      <c r="I28" s="201" t="s">
        <v>436</v>
      </c>
      <c r="J28" s="117"/>
      <c r="K28" s="117"/>
      <c r="L28" s="117"/>
      <c r="M28" s="117"/>
      <c r="N28" s="117"/>
    </row>
    <row r="29" spans="1:14" ht="33.5" customHeight="1" x14ac:dyDescent="0.4">
      <c r="A29" s="117"/>
      <c r="B29" s="356"/>
      <c r="C29" s="202">
        <v>6.2</v>
      </c>
      <c r="D29" s="203" t="s">
        <v>437</v>
      </c>
      <c r="E29" s="203" t="s">
        <v>438</v>
      </c>
      <c r="F29" s="203" t="s">
        <v>264</v>
      </c>
      <c r="G29" s="204"/>
      <c r="H29" s="203"/>
      <c r="I29" s="205" t="s">
        <v>439</v>
      </c>
      <c r="J29" s="117"/>
      <c r="K29" s="117"/>
      <c r="L29" s="117"/>
      <c r="M29" s="117"/>
      <c r="N29" s="117"/>
    </row>
    <row r="30" spans="1:14" ht="33.5" customHeight="1" x14ac:dyDescent="0.4">
      <c r="A30" s="117"/>
      <c r="B30" s="356"/>
      <c r="C30" s="202">
        <v>6.3</v>
      </c>
      <c r="D30" s="203" t="s">
        <v>440</v>
      </c>
      <c r="E30" s="203" t="s">
        <v>441</v>
      </c>
      <c r="F30" s="203" t="s">
        <v>264</v>
      </c>
      <c r="G30" s="204"/>
      <c r="H30" s="203"/>
      <c r="I30" s="205" t="s">
        <v>442</v>
      </c>
      <c r="J30" s="117"/>
      <c r="K30" s="117"/>
      <c r="L30" s="117"/>
      <c r="M30" s="117"/>
      <c r="N30" s="117"/>
    </row>
    <row r="31" spans="1:14" ht="33.5" customHeight="1" thickBot="1" x14ac:dyDescent="0.45">
      <c r="A31" s="117"/>
      <c r="B31" s="357"/>
      <c r="C31" s="206">
        <v>6.4</v>
      </c>
      <c r="D31" s="207" t="s">
        <v>443</v>
      </c>
      <c r="E31" s="207" t="s">
        <v>444</v>
      </c>
      <c r="F31" s="207" t="s">
        <v>264</v>
      </c>
      <c r="G31" s="208"/>
      <c r="H31" s="207"/>
      <c r="I31" s="209" t="s">
        <v>445</v>
      </c>
      <c r="J31" s="117"/>
      <c r="K31" s="117"/>
      <c r="L31" s="117"/>
      <c r="M31" s="117"/>
      <c r="N31" s="210"/>
    </row>
    <row r="32" spans="1:14" x14ac:dyDescent="0.4">
      <c r="A32" s="117"/>
      <c r="B32" s="118"/>
      <c r="C32" s="151"/>
      <c r="D32" s="117"/>
      <c r="E32" s="117"/>
      <c r="F32" s="117"/>
      <c r="G32" s="117"/>
      <c r="H32" s="117"/>
      <c r="I32" s="118"/>
      <c r="J32" s="117"/>
      <c r="K32" s="117"/>
      <c r="L32" s="117"/>
      <c r="M32" s="117"/>
      <c r="N32" s="113"/>
    </row>
    <row r="33" spans="1:14" x14ac:dyDescent="0.4">
      <c r="A33" s="117"/>
      <c r="B33" s="211"/>
      <c r="C33" s="151"/>
      <c r="D33" s="117"/>
      <c r="E33" s="117"/>
      <c r="F33" s="117"/>
      <c r="G33" s="117"/>
      <c r="H33" s="117"/>
      <c r="I33" s="118"/>
      <c r="J33" s="117"/>
      <c r="K33" s="117"/>
      <c r="L33" s="117"/>
      <c r="M33" s="117"/>
      <c r="N33" s="117"/>
    </row>
    <row r="34" spans="1:14" x14ac:dyDescent="0.4">
      <c r="A34" s="117"/>
      <c r="B34" s="212"/>
      <c r="C34" s="151"/>
      <c r="D34" s="117"/>
      <c r="E34" s="117"/>
      <c r="F34" s="117"/>
      <c r="G34" s="117"/>
      <c r="H34" s="117"/>
      <c r="I34" s="118"/>
      <c r="J34" s="117"/>
      <c r="K34" s="117"/>
      <c r="L34" s="117"/>
      <c r="M34" s="117"/>
      <c r="N34" s="117"/>
    </row>
    <row r="35" spans="1:14" x14ac:dyDescent="0.4">
      <c r="A35" s="117"/>
      <c r="B35" s="211"/>
      <c r="C35" s="151"/>
      <c r="D35" s="117"/>
      <c r="E35" s="117"/>
      <c r="F35" s="117"/>
      <c r="G35" s="117"/>
      <c r="H35" s="117"/>
      <c r="I35" s="118"/>
      <c r="J35" s="117"/>
      <c r="K35" s="117"/>
      <c r="L35" s="117"/>
      <c r="M35" s="117"/>
      <c r="N35" s="117"/>
    </row>
    <row r="36" spans="1:14" x14ac:dyDescent="0.4">
      <c r="A36" s="117"/>
      <c r="B36" s="118"/>
      <c r="C36" s="151"/>
      <c r="D36" s="117"/>
      <c r="E36" s="117"/>
      <c r="F36" s="117"/>
      <c r="G36" s="117"/>
      <c r="H36" s="117"/>
      <c r="I36" s="118"/>
      <c r="J36" s="117"/>
      <c r="K36" s="117"/>
      <c r="L36" s="117"/>
      <c r="M36" s="117"/>
      <c r="N36" s="117"/>
    </row>
    <row r="37" spans="1:14" x14ac:dyDescent="0.4">
      <c r="A37" s="117"/>
      <c r="B37" s="211"/>
      <c r="C37" s="151"/>
      <c r="D37" s="117"/>
      <c r="E37" s="117"/>
      <c r="F37" s="117"/>
      <c r="G37" s="117"/>
      <c r="H37" s="117"/>
      <c r="I37" s="118"/>
      <c r="J37" s="117"/>
      <c r="K37" s="117"/>
      <c r="L37" s="117"/>
      <c r="M37" s="117"/>
      <c r="N37" s="117"/>
    </row>
    <row r="38" spans="1:14" x14ac:dyDescent="0.4">
      <c r="A38" s="117"/>
      <c r="B38" s="211"/>
      <c r="C38" s="151"/>
      <c r="D38" s="117"/>
      <c r="E38" s="117"/>
      <c r="F38" s="117"/>
      <c r="G38" s="117"/>
      <c r="H38" s="117"/>
      <c r="I38" s="118"/>
      <c r="J38" s="117"/>
      <c r="K38" s="117"/>
      <c r="L38" s="117"/>
      <c r="M38" s="117"/>
      <c r="N38" s="117"/>
    </row>
    <row r="39" spans="1:14" x14ac:dyDescent="0.4">
      <c r="A39" s="117"/>
      <c r="B39" s="211"/>
      <c r="C39" s="151"/>
      <c r="D39" s="117"/>
      <c r="E39" s="117"/>
      <c r="F39" s="117"/>
      <c r="G39" s="117"/>
      <c r="H39" s="117"/>
      <c r="I39" s="118"/>
      <c r="J39" s="117"/>
      <c r="K39" s="117"/>
      <c r="L39" s="117"/>
      <c r="M39" s="117"/>
      <c r="N39" s="117"/>
    </row>
    <row r="40" spans="1:14" x14ac:dyDescent="0.4">
      <c r="A40" s="117"/>
      <c r="B40" s="118"/>
      <c r="C40" s="151"/>
      <c r="D40" s="117"/>
      <c r="E40" s="117"/>
      <c r="F40" s="117"/>
      <c r="G40" s="117"/>
      <c r="H40" s="117"/>
      <c r="I40" s="118"/>
      <c r="J40" s="117"/>
      <c r="K40" s="117"/>
      <c r="L40" s="117"/>
      <c r="M40" s="117"/>
      <c r="N40" s="117"/>
    </row>
  </sheetData>
  <mergeCells count="6">
    <mergeCell ref="B28:B31"/>
    <mergeCell ref="B7:B11"/>
    <mergeCell ref="B12:B15"/>
    <mergeCell ref="B16:B19"/>
    <mergeCell ref="B20:B24"/>
    <mergeCell ref="B25:B27"/>
  </mergeCells>
  <pageMargins left="0.23622047244094491" right="0.23622047244094491" top="0.74803149606299213" bottom="0.74803149606299213" header="0.31496062992125984" footer="0.31496062992125984"/>
  <pageSetup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68A0-37DC-4748-979A-343252DC47F8}">
  <dimension ref="A1:G43"/>
  <sheetViews>
    <sheetView showGridLines="0" zoomScaleNormal="100" zoomScaleSheetLayoutView="100" workbookViewId="0">
      <pane ySplit="6" topLeftCell="A33" activePane="bottomLeft" state="frozen"/>
      <selection pane="bottomLeft"/>
    </sheetView>
  </sheetViews>
  <sheetFormatPr defaultColWidth="8.81640625" defaultRowHeight="14.5" x14ac:dyDescent="0.35"/>
  <cols>
    <col min="1" max="1" width="2.26953125" style="91" customWidth="1"/>
    <col min="2" max="2" width="23.54296875" style="96" customWidth="1"/>
    <col min="3" max="3" width="23" style="96" customWidth="1"/>
    <col min="4" max="4" width="81.1796875" style="96" customWidth="1"/>
    <col min="5" max="5" width="12.1796875" style="91" customWidth="1"/>
    <col min="6" max="6" width="10.1796875" style="91" customWidth="1"/>
    <col min="7" max="7" width="46" style="96" customWidth="1"/>
    <col min="8" max="16384" width="8.81640625" style="91"/>
  </cols>
  <sheetData>
    <row r="1" spans="1:7" ht="13" customHeight="1" x14ac:dyDescent="0.35">
      <c r="A1" s="146"/>
      <c r="B1" s="213"/>
      <c r="C1" s="213"/>
      <c r="D1" s="213"/>
      <c r="E1" s="146"/>
      <c r="F1" s="146"/>
      <c r="G1" s="213"/>
    </row>
    <row r="2" spans="1:7" s="87" customFormat="1" ht="28" customHeight="1" x14ac:dyDescent="0.25">
      <c r="B2" s="150" t="s">
        <v>446</v>
      </c>
      <c r="C2" s="110"/>
      <c r="D2" s="110"/>
      <c r="E2" s="110"/>
      <c r="F2" s="110"/>
      <c r="G2" s="111"/>
    </row>
    <row r="3" spans="1:7" s="87" customFormat="1" ht="11.5" customHeight="1" x14ac:dyDescent="0.25">
      <c r="B3" s="1"/>
      <c r="C3" s="1"/>
      <c r="D3" s="1"/>
      <c r="E3" s="1"/>
      <c r="F3" s="1"/>
      <c r="G3" s="1"/>
    </row>
    <row r="4" spans="1:7" customFormat="1" x14ac:dyDescent="0.35">
      <c r="A4" s="117"/>
      <c r="B4" s="152" t="s">
        <v>252</v>
      </c>
      <c r="C4" s="151" t="s">
        <v>253</v>
      </c>
      <c r="D4" s="214"/>
      <c r="E4" s="146"/>
      <c r="F4" s="146"/>
      <c r="G4" s="117"/>
    </row>
    <row r="5" spans="1:7" customFormat="1" x14ac:dyDescent="0.35">
      <c r="A5" s="117"/>
      <c r="B5" s="116"/>
      <c r="C5" s="117"/>
      <c r="D5" s="117"/>
      <c r="E5" s="117"/>
      <c r="F5" s="118"/>
      <c r="G5" s="117"/>
    </row>
    <row r="6" spans="1:7" s="95" customFormat="1" ht="28" x14ac:dyDescent="0.35">
      <c r="A6" s="215"/>
      <c r="B6" s="216" t="s">
        <v>750</v>
      </c>
      <c r="C6" s="216" t="s">
        <v>447</v>
      </c>
      <c r="D6" s="216" t="s">
        <v>448</v>
      </c>
      <c r="E6" s="216" t="s">
        <v>449</v>
      </c>
      <c r="F6" s="216" t="s">
        <v>450</v>
      </c>
      <c r="G6" s="216" t="s">
        <v>260</v>
      </c>
    </row>
    <row r="7" spans="1:7" ht="37.5" x14ac:dyDescent="0.35">
      <c r="A7" s="146"/>
      <c r="B7" s="370" t="s">
        <v>451</v>
      </c>
      <c r="C7" s="370" t="s">
        <v>452</v>
      </c>
      <c r="D7" s="217" t="s">
        <v>453</v>
      </c>
      <c r="E7" s="218" t="s">
        <v>454</v>
      </c>
      <c r="F7" s="217" t="str">
        <f>IF(E7="Yes", "Pass")</f>
        <v>Pass</v>
      </c>
      <c r="G7" s="217" t="s">
        <v>455</v>
      </c>
    </row>
    <row r="8" spans="1:7" ht="30.5" customHeight="1" x14ac:dyDescent="0.35">
      <c r="A8" s="146"/>
      <c r="B8" s="371"/>
      <c r="C8" s="373"/>
      <c r="D8" s="217" t="s">
        <v>456</v>
      </c>
      <c r="E8" s="218" t="s">
        <v>454</v>
      </c>
      <c r="F8" s="217" t="str">
        <f t="shared" ref="F8:F27" si="0">IF(E8="Yes", "Pass")</f>
        <v>Pass</v>
      </c>
      <c r="G8" s="217" t="s">
        <v>457</v>
      </c>
    </row>
    <row r="9" spans="1:7" ht="30.5" customHeight="1" x14ac:dyDescent="0.35">
      <c r="A9" s="146"/>
      <c r="B9" s="371"/>
      <c r="C9" s="219" t="s">
        <v>458</v>
      </c>
      <c r="D9" s="217" t="s">
        <v>459</v>
      </c>
      <c r="E9" s="218" t="s">
        <v>454</v>
      </c>
      <c r="F9" s="217" t="str">
        <f t="shared" si="0"/>
        <v>Pass</v>
      </c>
      <c r="G9" s="217" t="s">
        <v>460</v>
      </c>
    </row>
    <row r="10" spans="1:7" ht="30.5" customHeight="1" x14ac:dyDescent="0.35">
      <c r="A10" s="146"/>
      <c r="B10" s="371"/>
      <c r="C10" s="370" t="s">
        <v>461</v>
      </c>
      <c r="D10" s="217" t="s">
        <v>462</v>
      </c>
      <c r="E10" s="218" t="s">
        <v>454</v>
      </c>
      <c r="F10" s="217" t="str">
        <f t="shared" si="0"/>
        <v>Pass</v>
      </c>
      <c r="G10" s="217" t="s">
        <v>463</v>
      </c>
    </row>
    <row r="11" spans="1:7" ht="23" customHeight="1" x14ac:dyDescent="0.35">
      <c r="A11" s="146"/>
      <c r="B11" s="371"/>
      <c r="C11" s="371"/>
      <c r="D11" s="220" t="s">
        <v>689</v>
      </c>
      <c r="E11" s="218" t="s">
        <v>454</v>
      </c>
      <c r="F11" s="217" t="str">
        <f t="shared" si="0"/>
        <v>Pass</v>
      </c>
      <c r="G11" s="221"/>
    </row>
    <row r="12" spans="1:7" ht="30.5" customHeight="1" x14ac:dyDescent="0.35">
      <c r="A12" s="146"/>
      <c r="B12" s="371"/>
      <c r="C12" s="373"/>
      <c r="D12" s="217" t="s">
        <v>464</v>
      </c>
      <c r="E12" s="218" t="s">
        <v>454</v>
      </c>
      <c r="F12" s="217" t="str">
        <f t="shared" si="0"/>
        <v>Pass</v>
      </c>
      <c r="G12" s="221"/>
    </row>
    <row r="13" spans="1:7" ht="30.5" customHeight="1" x14ac:dyDescent="0.35">
      <c r="A13" s="146"/>
      <c r="B13" s="371"/>
      <c r="C13" s="370" t="s">
        <v>465</v>
      </c>
      <c r="D13" s="217" t="s">
        <v>466</v>
      </c>
      <c r="E13" s="218" t="s">
        <v>454</v>
      </c>
      <c r="F13" s="217" t="str">
        <f t="shared" si="0"/>
        <v>Pass</v>
      </c>
      <c r="G13" s="217" t="s">
        <v>467</v>
      </c>
    </row>
    <row r="14" spans="1:7" ht="30.5" customHeight="1" x14ac:dyDescent="0.35">
      <c r="A14" s="146"/>
      <c r="B14" s="371"/>
      <c r="C14" s="371"/>
      <c r="D14" s="217" t="s">
        <v>468</v>
      </c>
      <c r="E14" s="218" t="s">
        <v>454</v>
      </c>
      <c r="F14" s="217" t="str">
        <f t="shared" si="0"/>
        <v>Pass</v>
      </c>
      <c r="G14" s="217" t="s">
        <v>469</v>
      </c>
    </row>
    <row r="15" spans="1:7" ht="30.5" customHeight="1" thickBot="1" x14ac:dyDescent="0.4">
      <c r="A15" s="146"/>
      <c r="B15" s="372"/>
      <c r="C15" s="372"/>
      <c r="D15" s="222" t="s">
        <v>690</v>
      </c>
      <c r="E15" s="218" t="s">
        <v>454</v>
      </c>
      <c r="F15" s="217" t="str">
        <f t="shared" si="0"/>
        <v>Pass</v>
      </c>
      <c r="G15" s="222" t="s">
        <v>470</v>
      </c>
    </row>
    <row r="16" spans="1:7" ht="30.5" customHeight="1" x14ac:dyDescent="0.35">
      <c r="A16" s="146"/>
      <c r="B16" s="374" t="s">
        <v>471</v>
      </c>
      <c r="C16" s="377" t="s">
        <v>472</v>
      </c>
      <c r="D16" s="223" t="s">
        <v>473</v>
      </c>
      <c r="E16" s="218" t="s">
        <v>454</v>
      </c>
      <c r="F16" s="217" t="str">
        <f t="shared" si="0"/>
        <v>Pass</v>
      </c>
      <c r="G16" s="224"/>
    </row>
    <row r="17" spans="1:7" ht="30.5" customHeight="1" x14ac:dyDescent="0.35">
      <c r="A17" s="146"/>
      <c r="B17" s="375"/>
      <c r="C17" s="371"/>
      <c r="D17" s="217" t="s">
        <v>474</v>
      </c>
      <c r="E17" s="218" t="s">
        <v>454</v>
      </c>
      <c r="F17" s="217" t="str">
        <f t="shared" si="0"/>
        <v>Pass</v>
      </c>
      <c r="G17" s="221"/>
    </row>
    <row r="18" spans="1:7" ht="19" customHeight="1" x14ac:dyDescent="0.35">
      <c r="A18" s="146"/>
      <c r="B18" s="375"/>
      <c r="C18" s="371"/>
      <c r="D18" s="217" t="s">
        <v>475</v>
      </c>
      <c r="E18" s="218" t="s">
        <v>454</v>
      </c>
      <c r="F18" s="217" t="str">
        <f t="shared" si="0"/>
        <v>Pass</v>
      </c>
      <c r="G18" s="221"/>
    </row>
    <row r="19" spans="1:7" ht="19" customHeight="1" x14ac:dyDescent="0.35">
      <c r="A19" s="146"/>
      <c r="B19" s="375"/>
      <c r="C19" s="371"/>
      <c r="D19" s="217" t="s">
        <v>476</v>
      </c>
      <c r="E19" s="218" t="s">
        <v>454</v>
      </c>
      <c r="F19" s="217" t="str">
        <f t="shared" si="0"/>
        <v>Pass</v>
      </c>
      <c r="G19" s="221"/>
    </row>
    <row r="20" spans="1:7" ht="19" customHeight="1" x14ac:dyDescent="0.35">
      <c r="A20" s="146"/>
      <c r="B20" s="375"/>
      <c r="C20" s="371"/>
      <c r="D20" s="217" t="s">
        <v>477</v>
      </c>
      <c r="E20" s="218" t="s">
        <v>454</v>
      </c>
      <c r="F20" s="217" t="str">
        <f t="shared" si="0"/>
        <v>Pass</v>
      </c>
      <c r="G20" s="221"/>
    </row>
    <row r="21" spans="1:7" ht="30.5" customHeight="1" x14ac:dyDescent="0.35">
      <c r="A21" s="146"/>
      <c r="B21" s="375"/>
      <c r="C21" s="373"/>
      <c r="D21" s="217" t="s">
        <v>478</v>
      </c>
      <c r="E21" s="218" t="s">
        <v>454</v>
      </c>
      <c r="F21" s="217" t="str">
        <f t="shared" si="0"/>
        <v>Pass</v>
      </c>
      <c r="G21" s="221"/>
    </row>
    <row r="22" spans="1:7" ht="30.5" customHeight="1" x14ac:dyDescent="0.35">
      <c r="A22" s="146"/>
      <c r="B22" s="375"/>
      <c r="C22" s="370" t="s">
        <v>479</v>
      </c>
      <c r="D22" s="217" t="s">
        <v>691</v>
      </c>
      <c r="E22" s="218" t="s">
        <v>454</v>
      </c>
      <c r="F22" s="217" t="str">
        <f t="shared" si="0"/>
        <v>Pass</v>
      </c>
      <c r="G22" s="217" t="s">
        <v>480</v>
      </c>
    </row>
    <row r="23" spans="1:7" ht="26.5" customHeight="1" x14ac:dyDescent="0.35">
      <c r="A23" s="146"/>
      <c r="B23" s="375"/>
      <c r="C23" s="373"/>
      <c r="D23" s="217" t="s">
        <v>692</v>
      </c>
      <c r="E23" s="218"/>
      <c r="F23" s="217" t="b">
        <f t="shared" si="0"/>
        <v>0</v>
      </c>
      <c r="G23" s="217" t="s">
        <v>481</v>
      </c>
    </row>
    <row r="24" spans="1:7" ht="30.5" customHeight="1" x14ac:dyDescent="0.35">
      <c r="A24" s="146"/>
      <c r="B24" s="375"/>
      <c r="C24" s="370" t="s">
        <v>482</v>
      </c>
      <c r="D24" s="217" t="s">
        <v>483</v>
      </c>
      <c r="E24" s="218"/>
      <c r="F24" s="217" t="s">
        <v>484</v>
      </c>
      <c r="G24" s="219" t="s">
        <v>693</v>
      </c>
    </row>
    <row r="25" spans="1:7" ht="23" customHeight="1" x14ac:dyDescent="0.35">
      <c r="A25" s="146"/>
      <c r="B25" s="375"/>
      <c r="C25" s="371"/>
      <c r="D25" s="217" t="s">
        <v>485</v>
      </c>
      <c r="E25" s="218"/>
      <c r="F25" s="217" t="s">
        <v>484</v>
      </c>
      <c r="G25" s="219" t="s">
        <v>694</v>
      </c>
    </row>
    <row r="26" spans="1:7" ht="23" customHeight="1" thickBot="1" x14ac:dyDescent="0.4">
      <c r="A26" s="146"/>
      <c r="B26" s="376"/>
      <c r="C26" s="372"/>
      <c r="D26" s="225" t="s">
        <v>486</v>
      </c>
      <c r="E26" s="226"/>
      <c r="F26" s="217" t="s">
        <v>484</v>
      </c>
      <c r="G26" s="227" t="s">
        <v>695</v>
      </c>
    </row>
    <row r="27" spans="1:7" ht="33.5" customHeight="1" x14ac:dyDescent="0.35">
      <c r="A27" s="146"/>
      <c r="B27" s="367" t="s">
        <v>487</v>
      </c>
      <c r="C27" s="228" t="s">
        <v>488</v>
      </c>
      <c r="D27" s="228" t="s">
        <v>489</v>
      </c>
      <c r="E27" s="229" t="s">
        <v>454</v>
      </c>
      <c r="F27" s="230" t="str">
        <f t="shared" si="0"/>
        <v>Pass</v>
      </c>
      <c r="G27" s="228" t="s">
        <v>490</v>
      </c>
    </row>
    <row r="28" spans="1:7" ht="25.5" x14ac:dyDescent="0.35">
      <c r="A28" s="146"/>
      <c r="B28" s="368"/>
      <c r="C28" s="231" t="s">
        <v>491</v>
      </c>
      <c r="D28" s="231" t="s">
        <v>696</v>
      </c>
      <c r="E28" s="229">
        <v>3</v>
      </c>
      <c r="F28" s="232">
        <v>3</v>
      </c>
      <c r="G28" s="231" t="s">
        <v>492</v>
      </c>
    </row>
    <row r="29" spans="1:7" ht="38" customHeight="1" x14ac:dyDescent="0.35">
      <c r="A29" s="146"/>
      <c r="B29" s="368"/>
      <c r="C29" s="136"/>
      <c r="D29" s="231" t="s">
        <v>697</v>
      </c>
      <c r="E29" s="229">
        <v>2</v>
      </c>
      <c r="F29" s="232">
        <v>2</v>
      </c>
      <c r="G29" s="231" t="s">
        <v>493</v>
      </c>
    </row>
    <row r="30" spans="1:7" ht="51" customHeight="1" x14ac:dyDescent="0.35">
      <c r="A30" s="146"/>
      <c r="B30" s="368"/>
      <c r="C30" s="231" t="s">
        <v>494</v>
      </c>
      <c r="D30" s="231" t="s">
        <v>698</v>
      </c>
      <c r="E30" s="229">
        <v>5</v>
      </c>
      <c r="F30" s="232">
        <v>5</v>
      </c>
      <c r="G30" s="231" t="s">
        <v>495</v>
      </c>
    </row>
    <row r="31" spans="1:7" ht="39.5" customHeight="1" x14ac:dyDescent="0.35">
      <c r="A31" s="146"/>
      <c r="B31" s="368"/>
      <c r="C31" s="136"/>
      <c r="D31" s="231" t="s">
        <v>699</v>
      </c>
      <c r="E31" s="229">
        <v>5</v>
      </c>
      <c r="F31" s="232">
        <v>5</v>
      </c>
      <c r="G31" s="231" t="s">
        <v>496</v>
      </c>
    </row>
    <row r="32" spans="1:7" ht="61" customHeight="1" x14ac:dyDescent="0.35">
      <c r="A32" s="146"/>
      <c r="B32" s="368"/>
      <c r="C32" s="136"/>
      <c r="D32" s="231" t="s">
        <v>700</v>
      </c>
      <c r="E32" s="229">
        <v>5</v>
      </c>
      <c r="F32" s="232">
        <v>5</v>
      </c>
      <c r="G32" s="231" t="s">
        <v>497</v>
      </c>
    </row>
    <row r="33" spans="1:7" ht="44.5" customHeight="1" x14ac:dyDescent="0.35">
      <c r="A33" s="146"/>
      <c r="B33" s="368"/>
      <c r="C33" s="231" t="s">
        <v>498</v>
      </c>
      <c r="D33" s="231" t="s">
        <v>499</v>
      </c>
      <c r="E33" s="229">
        <v>3</v>
      </c>
      <c r="F33" s="232">
        <v>3</v>
      </c>
      <c r="G33" s="231" t="s">
        <v>500</v>
      </c>
    </row>
    <row r="34" spans="1:7" ht="44.5" customHeight="1" x14ac:dyDescent="0.35">
      <c r="A34" s="146"/>
      <c r="B34" s="368"/>
      <c r="C34" s="136"/>
      <c r="D34" s="231" t="s">
        <v>701</v>
      </c>
      <c r="E34" s="229">
        <v>3</v>
      </c>
      <c r="F34" s="232">
        <v>3</v>
      </c>
      <c r="G34" s="231" t="s">
        <v>501</v>
      </c>
    </row>
    <row r="35" spans="1:7" ht="44.5" customHeight="1" x14ac:dyDescent="0.35">
      <c r="A35" s="146"/>
      <c r="B35" s="368"/>
      <c r="C35" s="136"/>
      <c r="D35" s="231" t="s">
        <v>702</v>
      </c>
      <c r="E35" s="229">
        <v>3</v>
      </c>
      <c r="F35" s="232">
        <v>3</v>
      </c>
      <c r="G35" s="231" t="s">
        <v>502</v>
      </c>
    </row>
    <row r="36" spans="1:7" ht="44.5" customHeight="1" x14ac:dyDescent="0.35">
      <c r="A36" s="146"/>
      <c r="B36" s="368"/>
      <c r="C36" s="231" t="s">
        <v>503</v>
      </c>
      <c r="D36" s="231" t="s">
        <v>703</v>
      </c>
      <c r="E36" s="229">
        <v>3</v>
      </c>
      <c r="F36" s="232">
        <v>3</v>
      </c>
      <c r="G36" s="231" t="s">
        <v>504</v>
      </c>
    </row>
    <row r="37" spans="1:7" ht="44.5" customHeight="1" x14ac:dyDescent="0.35">
      <c r="A37" s="146"/>
      <c r="B37" s="368"/>
      <c r="C37" s="136"/>
      <c r="D37" s="231" t="s">
        <v>704</v>
      </c>
      <c r="E37" s="229">
        <v>2</v>
      </c>
      <c r="F37" s="232">
        <v>2</v>
      </c>
      <c r="G37" s="231" t="s">
        <v>505</v>
      </c>
    </row>
    <row r="38" spans="1:7" ht="37.5" x14ac:dyDescent="0.35">
      <c r="A38" s="146"/>
      <c r="B38" s="368"/>
      <c r="C38" s="231" t="s">
        <v>506</v>
      </c>
      <c r="D38" s="231" t="s">
        <v>705</v>
      </c>
      <c r="E38" s="229">
        <v>2</v>
      </c>
      <c r="F38" s="232">
        <v>2</v>
      </c>
      <c r="G38" s="231" t="s">
        <v>507</v>
      </c>
    </row>
    <row r="39" spans="1:7" ht="38.5" thickBot="1" x14ac:dyDescent="0.4">
      <c r="A39" s="146"/>
      <c r="B39" s="369"/>
      <c r="C39" s="233" t="s">
        <v>508</v>
      </c>
      <c r="D39" s="233" t="s">
        <v>706</v>
      </c>
      <c r="E39" s="234">
        <v>4</v>
      </c>
      <c r="F39" s="235">
        <v>4</v>
      </c>
      <c r="G39" s="233" t="s">
        <v>509</v>
      </c>
    </row>
    <row r="40" spans="1:7" ht="51.5" x14ac:dyDescent="0.35">
      <c r="A40" s="146"/>
      <c r="B40" s="367" t="s">
        <v>510</v>
      </c>
      <c r="C40" s="236" t="s">
        <v>511</v>
      </c>
      <c r="D40" s="236" t="s">
        <v>512</v>
      </c>
      <c r="E40" s="237"/>
      <c r="F40" s="238" t="b">
        <f>IF(E40="Ideology-based/Spiritual/Religious entities",3,IF(E40="Secular medical and educational institutions",2,IF(E40="Other Non-profits",1)))</f>
        <v>0</v>
      </c>
      <c r="G40" s="231" t="s">
        <v>707</v>
      </c>
    </row>
    <row r="41" spans="1:7" ht="50.5" thickBot="1" x14ac:dyDescent="0.4">
      <c r="A41" s="146"/>
      <c r="B41" s="369"/>
      <c r="C41" s="233" t="s">
        <v>513</v>
      </c>
      <c r="D41" s="233" t="s">
        <v>514</v>
      </c>
      <c r="E41" s="239" t="s">
        <v>454</v>
      </c>
      <c r="F41" s="235">
        <f>IF(E41="Yes", 15, 0)</f>
        <v>15</v>
      </c>
      <c r="G41" s="231" t="s">
        <v>515</v>
      </c>
    </row>
    <row r="42" spans="1:7" ht="23" x14ac:dyDescent="0.35">
      <c r="A42" s="146"/>
      <c r="B42" s="240"/>
      <c r="C42" s="240"/>
      <c r="D42" s="240" t="s">
        <v>516</v>
      </c>
      <c r="E42" s="241"/>
      <c r="F42" s="242">
        <f>F41+F40*SUM(F28:F39)</f>
        <v>15</v>
      </c>
      <c r="G42" s="240"/>
    </row>
    <row r="43" spans="1:7" x14ac:dyDescent="0.35">
      <c r="A43" s="146"/>
      <c r="B43" s="213"/>
      <c r="C43" s="213"/>
      <c r="D43" s="213"/>
      <c r="E43" s="146"/>
      <c r="F43" s="146"/>
      <c r="G43" s="213"/>
    </row>
  </sheetData>
  <mergeCells count="10">
    <mergeCell ref="B27:B39"/>
    <mergeCell ref="B40:B41"/>
    <mergeCell ref="B7:B15"/>
    <mergeCell ref="C7:C8"/>
    <mergeCell ref="C10:C12"/>
    <mergeCell ref="C13:C15"/>
    <mergeCell ref="B16:B26"/>
    <mergeCell ref="C16:C21"/>
    <mergeCell ref="C22:C23"/>
    <mergeCell ref="C24:C26"/>
  </mergeCells>
  <dataValidations count="2">
    <dataValidation type="list" allowBlank="1" showInputMessage="1" showErrorMessage="1" sqref="E40" xr:uid="{29928A6F-72CF-4EF0-A0E8-7C05F451C83D}">
      <formula1>"Ideology-based/Spiritual/Religious entities,Secular medical and educational institutions,Other Non-profits"</formula1>
    </dataValidation>
    <dataValidation type="list" allowBlank="1" showInputMessage="1" showErrorMessage="1" sqref="E41" xr:uid="{786C803D-AF0F-4829-96A3-DA3D10814690}">
      <formula1>"Yes,No"</formula1>
    </dataValidation>
  </dataValidations>
  <pageMargins left="0.23622047244094491" right="0.23622047244094491" top="0.55118110236220474" bottom="0.55118110236220474" header="0.31496062992125984" footer="0.31496062992125984"/>
  <pageSetup scale="68" orientation="landscape" r:id="rId1"/>
  <rowBreaks count="1" manualBreakCount="1">
    <brk id="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D3FA-6EAB-4DA1-8ABD-410BCBD05706}">
  <dimension ref="A1:G34"/>
  <sheetViews>
    <sheetView showGridLines="0" zoomScaleNormal="100" zoomScaleSheetLayoutView="110" workbookViewId="0">
      <pane ySplit="8" topLeftCell="A23" activePane="bottomLeft" state="frozen"/>
      <selection pane="bottomLeft"/>
    </sheetView>
  </sheetViews>
  <sheetFormatPr defaultColWidth="8.81640625" defaultRowHeight="14" x14ac:dyDescent="0.35"/>
  <cols>
    <col min="1" max="1" width="2.26953125" style="99" customWidth="1"/>
    <col min="2" max="2" width="28.36328125" style="100" customWidth="1"/>
    <col min="3" max="3" width="4.1796875" style="101" bestFit="1" customWidth="1"/>
    <col min="4" max="4" width="29.90625" style="99" customWidth="1"/>
    <col min="5" max="5" width="49.6328125" style="100" customWidth="1"/>
    <col min="6" max="6" width="10.81640625" style="99" customWidth="1"/>
    <col min="7" max="7" width="52.453125" style="99" customWidth="1"/>
    <col min="8" max="16384" width="8.81640625" style="99"/>
  </cols>
  <sheetData>
    <row r="1" spans="1:7" ht="12.5" customHeight="1" x14ac:dyDescent="0.35">
      <c r="A1" s="243"/>
      <c r="B1" s="244"/>
      <c r="C1" s="245"/>
      <c r="D1" s="243"/>
      <c r="E1" s="244"/>
      <c r="F1" s="243"/>
      <c r="G1" s="243"/>
    </row>
    <row r="2" spans="1:7" s="87" customFormat="1" ht="27.5" customHeight="1" x14ac:dyDescent="0.25">
      <c r="B2" s="150" t="s">
        <v>517</v>
      </c>
      <c r="C2" s="110"/>
      <c r="D2" s="110"/>
      <c r="E2" s="110"/>
      <c r="F2" s="110"/>
      <c r="G2" s="110"/>
    </row>
    <row r="3" spans="1:7" s="87" customFormat="1" ht="11" customHeight="1" x14ac:dyDescent="0.25">
      <c r="B3" s="1"/>
      <c r="C3" s="1"/>
      <c r="D3" s="1"/>
      <c r="E3" s="1"/>
      <c r="F3" s="1"/>
      <c r="G3" s="1"/>
    </row>
    <row r="4" spans="1:7" s="97" customFormat="1" ht="19.5" customHeight="1" x14ac:dyDescent="0.35">
      <c r="A4" s="246"/>
      <c r="B4" s="247" t="s">
        <v>252</v>
      </c>
      <c r="C4" s="248" t="s">
        <v>253</v>
      </c>
      <c r="D4" s="249"/>
      <c r="E4" s="250"/>
      <c r="F4" s="251"/>
      <c r="G4" s="246"/>
    </row>
    <row r="5" spans="1:7" s="97" customFormat="1" ht="12.5" customHeight="1" x14ac:dyDescent="0.35">
      <c r="A5" s="246"/>
      <c r="B5" s="247"/>
      <c r="C5" s="248"/>
      <c r="D5" s="246"/>
      <c r="E5" s="246"/>
      <c r="F5" s="251"/>
      <c r="G5" s="246"/>
    </row>
    <row r="6" spans="1:7" x14ac:dyDescent="0.35">
      <c r="A6" s="243"/>
      <c r="B6" s="244" t="s">
        <v>678</v>
      </c>
      <c r="C6" s="252" t="s">
        <v>751</v>
      </c>
      <c r="D6" s="243"/>
      <c r="E6" s="244"/>
      <c r="F6" s="243"/>
      <c r="G6" s="244"/>
    </row>
    <row r="7" spans="1:7" s="97" customFormat="1" ht="12.5" customHeight="1" x14ac:dyDescent="0.35">
      <c r="A7" s="246"/>
      <c r="B7" s="247"/>
      <c r="C7" s="248"/>
      <c r="D7" s="246"/>
      <c r="E7" s="246"/>
      <c r="F7" s="251"/>
      <c r="G7" s="246"/>
    </row>
    <row r="8" spans="1:7" s="98" customFormat="1" ht="36" customHeight="1" thickBot="1" x14ac:dyDescent="0.4">
      <c r="A8" s="253"/>
      <c r="B8" s="254" t="s">
        <v>518</v>
      </c>
      <c r="C8" s="254" t="s">
        <v>255</v>
      </c>
      <c r="D8" s="254" t="s">
        <v>256</v>
      </c>
      <c r="E8" s="254" t="s">
        <v>519</v>
      </c>
      <c r="F8" s="254" t="s">
        <v>520</v>
      </c>
      <c r="G8" s="254" t="s">
        <v>260</v>
      </c>
    </row>
    <row r="9" spans="1:7" ht="35.5" customHeight="1" x14ac:dyDescent="0.35">
      <c r="A9" s="243"/>
      <c r="B9" s="381" t="s">
        <v>708</v>
      </c>
      <c r="C9" s="255">
        <v>1.1000000000000001</v>
      </c>
      <c r="D9" s="256" t="s">
        <v>521</v>
      </c>
      <c r="E9" s="257" t="s">
        <v>263</v>
      </c>
      <c r="F9" s="256" t="s">
        <v>522</v>
      </c>
      <c r="G9" s="258" t="s">
        <v>523</v>
      </c>
    </row>
    <row r="10" spans="1:7" ht="35.5" customHeight="1" x14ac:dyDescent="0.35">
      <c r="A10" s="243"/>
      <c r="B10" s="382"/>
      <c r="C10" s="232">
        <v>1.2</v>
      </c>
      <c r="D10" s="259" t="s">
        <v>524</v>
      </c>
      <c r="E10" s="260" t="s">
        <v>525</v>
      </c>
      <c r="F10" s="259" t="s">
        <v>522</v>
      </c>
      <c r="G10" s="261" t="s">
        <v>526</v>
      </c>
    </row>
    <row r="11" spans="1:7" ht="35.5" customHeight="1" x14ac:dyDescent="0.35">
      <c r="A11" s="243"/>
      <c r="B11" s="382"/>
      <c r="C11" s="232">
        <v>1.3</v>
      </c>
      <c r="D11" s="259" t="s">
        <v>527</v>
      </c>
      <c r="E11" s="260" t="s">
        <v>528</v>
      </c>
      <c r="F11" s="259" t="s">
        <v>522</v>
      </c>
      <c r="G11" s="261" t="s">
        <v>529</v>
      </c>
    </row>
    <row r="12" spans="1:7" ht="35.5" customHeight="1" x14ac:dyDescent="0.35">
      <c r="A12" s="243"/>
      <c r="B12" s="382"/>
      <c r="C12" s="232">
        <v>1.4</v>
      </c>
      <c r="D12" s="259" t="s">
        <v>530</v>
      </c>
      <c r="E12" s="260" t="s">
        <v>531</v>
      </c>
      <c r="F12" s="259" t="s">
        <v>522</v>
      </c>
      <c r="G12" s="261" t="s">
        <v>532</v>
      </c>
    </row>
    <row r="13" spans="1:7" ht="35.5" customHeight="1" thickBot="1" x14ac:dyDescent="0.4">
      <c r="A13" s="243"/>
      <c r="B13" s="383"/>
      <c r="C13" s="262">
        <v>1.5</v>
      </c>
      <c r="D13" s="263" t="s">
        <v>533</v>
      </c>
      <c r="E13" s="264" t="s">
        <v>378</v>
      </c>
      <c r="F13" s="263" t="s">
        <v>522</v>
      </c>
      <c r="G13" s="265" t="s">
        <v>709</v>
      </c>
    </row>
    <row r="14" spans="1:7" ht="35.5" customHeight="1" x14ac:dyDescent="0.35">
      <c r="A14" s="243"/>
      <c r="B14" s="381" t="s">
        <v>710</v>
      </c>
      <c r="C14" s="238">
        <v>2.1</v>
      </c>
      <c r="D14" s="266" t="s">
        <v>534</v>
      </c>
      <c r="E14" s="267" t="s">
        <v>535</v>
      </c>
      <c r="F14" s="266" t="s">
        <v>522</v>
      </c>
      <c r="G14" s="268" t="s">
        <v>536</v>
      </c>
    </row>
    <row r="15" spans="1:7" ht="35.5" customHeight="1" x14ac:dyDescent="0.35">
      <c r="A15" s="243"/>
      <c r="B15" s="382"/>
      <c r="C15" s="232">
        <v>2.2000000000000002</v>
      </c>
      <c r="D15" s="259" t="s">
        <v>537</v>
      </c>
      <c r="E15" s="260" t="s">
        <v>538</v>
      </c>
      <c r="F15" s="259" t="s">
        <v>522</v>
      </c>
      <c r="G15" s="261" t="s">
        <v>539</v>
      </c>
    </row>
    <row r="16" spans="1:7" ht="35.5" customHeight="1" x14ac:dyDescent="0.35">
      <c r="A16" s="243"/>
      <c r="B16" s="382"/>
      <c r="C16" s="232">
        <v>2.2999999999999998</v>
      </c>
      <c r="D16" s="259" t="s">
        <v>540</v>
      </c>
      <c r="E16" s="260" t="s">
        <v>679</v>
      </c>
      <c r="F16" s="259" t="s">
        <v>522</v>
      </c>
      <c r="G16" s="261" t="s">
        <v>541</v>
      </c>
    </row>
    <row r="17" spans="1:7" ht="35.5" customHeight="1" x14ac:dyDescent="0.35">
      <c r="A17" s="243"/>
      <c r="B17" s="382"/>
      <c r="C17" s="232">
        <v>2.4</v>
      </c>
      <c r="D17" s="259" t="s">
        <v>542</v>
      </c>
      <c r="E17" s="260" t="s">
        <v>543</v>
      </c>
      <c r="F17" s="259" t="s">
        <v>522</v>
      </c>
      <c r="G17" s="261" t="s">
        <v>544</v>
      </c>
    </row>
    <row r="18" spans="1:7" ht="35.5" customHeight="1" x14ac:dyDescent="0.35">
      <c r="A18" s="243"/>
      <c r="B18" s="382"/>
      <c r="C18" s="232">
        <v>2.5</v>
      </c>
      <c r="D18" s="259" t="s">
        <v>545</v>
      </c>
      <c r="E18" s="260" t="s">
        <v>546</v>
      </c>
      <c r="F18" s="259" t="s">
        <v>522</v>
      </c>
      <c r="G18" s="261" t="s">
        <v>547</v>
      </c>
    </row>
    <row r="19" spans="1:7" ht="35.5" customHeight="1" thickBot="1" x14ac:dyDescent="0.4">
      <c r="A19" s="243"/>
      <c r="B19" s="383"/>
      <c r="C19" s="262">
        <v>2.6</v>
      </c>
      <c r="D19" s="263" t="s">
        <v>548</v>
      </c>
      <c r="E19" s="264" t="s">
        <v>549</v>
      </c>
      <c r="F19" s="263" t="s">
        <v>522</v>
      </c>
      <c r="G19" s="265" t="s">
        <v>550</v>
      </c>
    </row>
    <row r="20" spans="1:7" ht="35.5" customHeight="1" x14ac:dyDescent="0.35">
      <c r="A20" s="243"/>
      <c r="B20" s="381" t="s">
        <v>711</v>
      </c>
      <c r="C20" s="238">
        <v>3.1</v>
      </c>
      <c r="D20" s="266" t="s">
        <v>551</v>
      </c>
      <c r="E20" s="267" t="s">
        <v>552</v>
      </c>
      <c r="F20" s="266" t="s">
        <v>522</v>
      </c>
      <c r="G20" s="268" t="s">
        <v>553</v>
      </c>
    </row>
    <row r="21" spans="1:7" ht="35.5" customHeight="1" x14ac:dyDescent="0.35">
      <c r="A21" s="243"/>
      <c r="B21" s="382"/>
      <c r="C21" s="232">
        <v>3.2</v>
      </c>
      <c r="D21" s="259" t="s">
        <v>554</v>
      </c>
      <c r="E21" s="260" t="s">
        <v>555</v>
      </c>
      <c r="F21" s="259" t="s">
        <v>522</v>
      </c>
      <c r="G21" s="261" t="s">
        <v>680</v>
      </c>
    </row>
    <row r="22" spans="1:7" ht="35.5" customHeight="1" x14ac:dyDescent="0.35">
      <c r="A22" s="243"/>
      <c r="B22" s="382"/>
      <c r="C22" s="232">
        <v>3.3</v>
      </c>
      <c r="D22" s="259" t="s">
        <v>556</v>
      </c>
      <c r="E22" s="260" t="s">
        <v>557</v>
      </c>
      <c r="F22" s="259" t="s">
        <v>522</v>
      </c>
      <c r="G22" s="261" t="s">
        <v>752</v>
      </c>
    </row>
    <row r="23" spans="1:7" ht="35.5" customHeight="1" thickBot="1" x14ac:dyDescent="0.4">
      <c r="A23" s="243"/>
      <c r="B23" s="383"/>
      <c r="C23" s="262">
        <v>3.4</v>
      </c>
      <c r="D23" s="263" t="s">
        <v>558</v>
      </c>
      <c r="E23" s="264" t="s">
        <v>559</v>
      </c>
      <c r="F23" s="263" t="s">
        <v>522</v>
      </c>
      <c r="G23" s="265" t="s">
        <v>560</v>
      </c>
    </row>
    <row r="24" spans="1:7" ht="57.5" customHeight="1" x14ac:dyDescent="0.35">
      <c r="A24" s="243"/>
      <c r="B24" s="384" t="s">
        <v>712</v>
      </c>
      <c r="C24" s="269">
        <v>4.0999999999999996</v>
      </c>
      <c r="D24" s="270" t="s">
        <v>561</v>
      </c>
      <c r="E24" s="271" t="s">
        <v>562</v>
      </c>
      <c r="F24" s="270" t="s">
        <v>563</v>
      </c>
      <c r="G24" s="272" t="s">
        <v>753</v>
      </c>
    </row>
    <row r="25" spans="1:7" ht="57.5" customHeight="1" x14ac:dyDescent="0.35">
      <c r="A25" s="243"/>
      <c r="B25" s="385"/>
      <c r="C25" s="273">
        <v>4.2</v>
      </c>
      <c r="D25" s="274" t="s">
        <v>564</v>
      </c>
      <c r="E25" s="275" t="s">
        <v>565</v>
      </c>
      <c r="F25" s="274" t="s">
        <v>563</v>
      </c>
      <c r="G25" s="276" t="s">
        <v>566</v>
      </c>
    </row>
    <row r="26" spans="1:7" ht="46" customHeight="1" x14ac:dyDescent="0.35">
      <c r="A26" s="243"/>
      <c r="B26" s="385"/>
      <c r="C26" s="273">
        <v>4.3</v>
      </c>
      <c r="D26" s="274" t="s">
        <v>567</v>
      </c>
      <c r="E26" s="275" t="s">
        <v>568</v>
      </c>
      <c r="F26" s="274" t="s">
        <v>563</v>
      </c>
      <c r="G26" s="276" t="s">
        <v>569</v>
      </c>
    </row>
    <row r="27" spans="1:7" ht="46" customHeight="1" x14ac:dyDescent="0.35">
      <c r="A27" s="243"/>
      <c r="B27" s="385"/>
      <c r="C27" s="273">
        <v>4.4000000000000004</v>
      </c>
      <c r="D27" s="274" t="s">
        <v>229</v>
      </c>
      <c r="E27" s="275" t="s">
        <v>570</v>
      </c>
      <c r="F27" s="274" t="s">
        <v>563</v>
      </c>
      <c r="G27" s="276" t="s">
        <v>571</v>
      </c>
    </row>
    <row r="28" spans="1:7" ht="46" customHeight="1" x14ac:dyDescent="0.35">
      <c r="A28" s="243"/>
      <c r="B28" s="385"/>
      <c r="C28" s="273">
        <v>4.5999999999999996</v>
      </c>
      <c r="D28" s="274" t="s">
        <v>572</v>
      </c>
      <c r="E28" s="275" t="s">
        <v>573</v>
      </c>
      <c r="F28" s="274" t="s">
        <v>563</v>
      </c>
      <c r="G28" s="276" t="s">
        <v>574</v>
      </c>
    </row>
    <row r="29" spans="1:7" ht="46" customHeight="1" thickBot="1" x14ac:dyDescent="0.4">
      <c r="A29" s="243"/>
      <c r="B29" s="386"/>
      <c r="C29" s="277">
        <v>4.5</v>
      </c>
      <c r="D29" s="278" t="s">
        <v>575</v>
      </c>
      <c r="E29" s="279" t="s">
        <v>576</v>
      </c>
      <c r="F29" s="278" t="s">
        <v>522</v>
      </c>
      <c r="G29" s="280" t="s">
        <v>577</v>
      </c>
    </row>
    <row r="30" spans="1:7" ht="25.5" customHeight="1" x14ac:dyDescent="0.35">
      <c r="A30" s="243"/>
      <c r="B30" s="378" t="s">
        <v>713</v>
      </c>
      <c r="C30" s="281">
        <v>5.0999999999999996</v>
      </c>
      <c r="D30" s="282" t="s">
        <v>355</v>
      </c>
      <c r="E30" s="283" t="s">
        <v>578</v>
      </c>
      <c r="F30" s="282" t="s">
        <v>522</v>
      </c>
      <c r="G30" s="284" t="s">
        <v>579</v>
      </c>
    </row>
    <row r="31" spans="1:7" ht="25.5" customHeight="1" x14ac:dyDescent="0.35">
      <c r="A31" s="243"/>
      <c r="B31" s="379"/>
      <c r="C31" s="285">
        <v>5.2</v>
      </c>
      <c r="D31" s="286" t="s">
        <v>580</v>
      </c>
      <c r="E31" s="287" t="s">
        <v>581</v>
      </c>
      <c r="F31" s="286" t="s">
        <v>522</v>
      </c>
      <c r="G31" s="288" t="s">
        <v>582</v>
      </c>
    </row>
    <row r="32" spans="1:7" ht="25.5" customHeight="1" x14ac:dyDescent="0.35">
      <c r="A32" s="243"/>
      <c r="B32" s="379"/>
      <c r="C32" s="285">
        <v>5.3</v>
      </c>
      <c r="D32" s="286" t="s">
        <v>583</v>
      </c>
      <c r="E32" s="287" t="s">
        <v>584</v>
      </c>
      <c r="F32" s="286" t="s">
        <v>522</v>
      </c>
      <c r="G32" s="288" t="s">
        <v>585</v>
      </c>
    </row>
    <row r="33" spans="1:7" ht="25.5" customHeight="1" x14ac:dyDescent="0.35">
      <c r="A33" s="243"/>
      <c r="B33" s="379"/>
      <c r="C33" s="285">
        <v>5.4</v>
      </c>
      <c r="D33" s="286" t="s">
        <v>586</v>
      </c>
      <c r="E33" s="287" t="s">
        <v>587</v>
      </c>
      <c r="F33" s="286" t="s">
        <v>522</v>
      </c>
      <c r="G33" s="288" t="s">
        <v>588</v>
      </c>
    </row>
    <row r="34" spans="1:7" ht="25.5" customHeight="1" thickBot="1" x14ac:dyDescent="0.4">
      <c r="A34" s="243"/>
      <c r="B34" s="380"/>
      <c r="C34" s="289">
        <v>5.5</v>
      </c>
      <c r="D34" s="290" t="s">
        <v>589</v>
      </c>
      <c r="E34" s="291" t="s">
        <v>590</v>
      </c>
      <c r="F34" s="290" t="s">
        <v>522</v>
      </c>
      <c r="G34" s="292" t="s">
        <v>591</v>
      </c>
    </row>
  </sheetData>
  <mergeCells count="5">
    <mergeCell ref="B30:B34"/>
    <mergeCell ref="B9:B13"/>
    <mergeCell ref="B14:B19"/>
    <mergeCell ref="B20:B23"/>
    <mergeCell ref="B24:B29"/>
  </mergeCells>
  <pageMargins left="0.23622047244094491" right="0.23622047244094491" top="0.15748031496062992" bottom="0.15748031496062992" header="0.31496062992125984" footer="0.31496062992125984"/>
  <pageSetup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3337-81EE-42F2-B165-9AEDA1C7FCB5}">
  <dimension ref="A1:G60"/>
  <sheetViews>
    <sheetView showGridLines="0" zoomScaleNormal="100" zoomScaleSheetLayoutView="80" workbookViewId="0">
      <pane ySplit="6" topLeftCell="A34" activePane="bottomLeft" state="frozen"/>
      <selection pane="bottomLeft"/>
    </sheetView>
  </sheetViews>
  <sheetFormatPr defaultRowHeight="14.5" x14ac:dyDescent="0.35"/>
  <cols>
    <col min="1" max="1" width="2.26953125" customWidth="1"/>
    <col min="2" max="2" width="21.54296875" style="89" customWidth="1"/>
    <col min="3" max="3" width="4.1796875" bestFit="1" customWidth="1"/>
    <col min="4" max="4" width="58.6328125" customWidth="1"/>
    <col min="5" max="5" width="13.1796875" bestFit="1" customWidth="1"/>
    <col min="6" max="6" width="76.36328125" style="90" customWidth="1"/>
    <col min="7" max="7" width="10.81640625" customWidth="1"/>
  </cols>
  <sheetData>
    <row r="1" spans="1:7" ht="13" customHeight="1" x14ac:dyDescent="0.35">
      <c r="A1" s="117"/>
      <c r="B1" s="116"/>
      <c r="C1" s="117"/>
      <c r="D1" s="117"/>
      <c r="E1" s="117"/>
      <c r="F1" s="118"/>
      <c r="G1" s="117"/>
    </row>
    <row r="2" spans="1:7" s="87" customFormat="1" ht="28" customHeight="1" x14ac:dyDescent="0.25">
      <c r="B2" s="150" t="s">
        <v>592</v>
      </c>
      <c r="C2" s="110"/>
      <c r="D2" s="110"/>
      <c r="E2" s="110"/>
      <c r="F2" s="110"/>
      <c r="G2" s="110"/>
    </row>
    <row r="3" spans="1:7" x14ac:dyDescent="0.35">
      <c r="A3" s="117"/>
      <c r="B3" s="116"/>
      <c r="C3" s="117"/>
      <c r="D3" s="117"/>
      <c r="E3" s="117"/>
      <c r="F3" s="118"/>
      <c r="G3" s="117"/>
    </row>
    <row r="4" spans="1:7" ht="23" customHeight="1" x14ac:dyDescent="0.35">
      <c r="A4" s="117"/>
      <c r="B4" s="116"/>
      <c r="C4" s="117"/>
      <c r="D4" s="152" t="s">
        <v>252</v>
      </c>
      <c r="E4" s="151" t="s">
        <v>253</v>
      </c>
      <c r="F4" s="214"/>
      <c r="G4" s="117"/>
    </row>
    <row r="5" spans="1:7" x14ac:dyDescent="0.35">
      <c r="A5" s="117"/>
      <c r="B5" s="116"/>
      <c r="C5" s="117"/>
      <c r="D5" s="117"/>
      <c r="E5" s="117"/>
      <c r="F5" s="118"/>
      <c r="G5" s="117"/>
    </row>
    <row r="6" spans="1:7" s="102" customFormat="1" ht="28" x14ac:dyDescent="0.35">
      <c r="A6" s="211"/>
      <c r="B6" s="293" t="s">
        <v>518</v>
      </c>
      <c r="C6" s="293" t="s">
        <v>255</v>
      </c>
      <c r="D6" s="293" t="s">
        <v>593</v>
      </c>
      <c r="E6" s="293" t="s">
        <v>594</v>
      </c>
      <c r="F6" s="293" t="s">
        <v>595</v>
      </c>
      <c r="G6" s="293" t="s">
        <v>596</v>
      </c>
    </row>
    <row r="7" spans="1:7" ht="15.5" x14ac:dyDescent="0.35">
      <c r="A7" s="117"/>
      <c r="B7" s="388" t="s">
        <v>597</v>
      </c>
      <c r="C7" s="294">
        <v>1</v>
      </c>
      <c r="D7" s="294" t="s">
        <v>598</v>
      </c>
      <c r="E7" s="295"/>
      <c r="F7" s="296" t="s">
        <v>599</v>
      </c>
      <c r="G7" s="295"/>
    </row>
    <row r="8" spans="1:7" ht="35" x14ac:dyDescent="0.35">
      <c r="A8" s="117"/>
      <c r="B8" s="388"/>
      <c r="C8" s="294">
        <v>1.1000000000000001</v>
      </c>
      <c r="D8" s="294" t="s">
        <v>262</v>
      </c>
      <c r="E8" s="295"/>
      <c r="F8" s="296" t="s">
        <v>714</v>
      </c>
      <c r="G8" s="295"/>
    </row>
    <row r="9" spans="1:7" ht="15.5" x14ac:dyDescent="0.35">
      <c r="A9" s="117"/>
      <c r="B9" s="388"/>
      <c r="C9" s="294">
        <v>1.2</v>
      </c>
      <c r="D9" s="294" t="s">
        <v>527</v>
      </c>
      <c r="E9" s="295"/>
      <c r="F9" s="296" t="s">
        <v>600</v>
      </c>
      <c r="G9" s="295"/>
    </row>
    <row r="10" spans="1:7" ht="15.5" x14ac:dyDescent="0.35">
      <c r="A10" s="117"/>
      <c r="B10" s="388"/>
      <c r="C10" s="294">
        <v>1.3</v>
      </c>
      <c r="D10" s="294" t="s">
        <v>601</v>
      </c>
      <c r="E10" s="295"/>
      <c r="F10" s="296" t="s">
        <v>602</v>
      </c>
      <c r="G10" s="295"/>
    </row>
    <row r="11" spans="1:7" ht="15.5" x14ac:dyDescent="0.35">
      <c r="A11" s="117"/>
      <c r="B11" s="388"/>
      <c r="C11" s="294">
        <v>1.4</v>
      </c>
      <c r="D11" s="294" t="s">
        <v>603</v>
      </c>
      <c r="E11" s="295"/>
      <c r="F11" s="296" t="s">
        <v>604</v>
      </c>
      <c r="G11" s="295"/>
    </row>
    <row r="12" spans="1:7" ht="23" x14ac:dyDescent="0.35">
      <c r="A12" s="117"/>
      <c r="B12" s="388"/>
      <c r="C12" s="294">
        <v>1.5</v>
      </c>
      <c r="D12" s="294" t="s">
        <v>605</v>
      </c>
      <c r="E12" s="295"/>
      <c r="F12" s="296" t="s">
        <v>715</v>
      </c>
      <c r="G12" s="295"/>
    </row>
    <row r="13" spans="1:7" ht="15.5" x14ac:dyDescent="0.35">
      <c r="A13" s="117"/>
      <c r="B13" s="388"/>
      <c r="C13" s="294">
        <v>1.6</v>
      </c>
      <c r="D13" s="294" t="s">
        <v>533</v>
      </c>
      <c r="E13" s="295"/>
      <c r="F13" s="296" t="s">
        <v>716</v>
      </c>
      <c r="G13" s="295"/>
    </row>
    <row r="14" spans="1:7" ht="15.5" x14ac:dyDescent="0.35">
      <c r="A14" s="117"/>
      <c r="B14" s="388" t="s">
        <v>606</v>
      </c>
      <c r="C14" s="294">
        <v>2</v>
      </c>
      <c r="D14" s="297" t="s">
        <v>607</v>
      </c>
      <c r="E14" s="298"/>
      <c r="F14" s="296" t="s">
        <v>717</v>
      </c>
      <c r="G14" s="298"/>
    </row>
    <row r="15" spans="1:7" ht="15.5" x14ac:dyDescent="0.35">
      <c r="A15" s="117"/>
      <c r="B15" s="388"/>
      <c r="C15" s="294">
        <v>2.1</v>
      </c>
      <c r="D15" s="297" t="s">
        <v>608</v>
      </c>
      <c r="E15" s="298"/>
      <c r="F15" s="296" t="s">
        <v>718</v>
      </c>
      <c r="G15" s="298"/>
    </row>
    <row r="16" spans="1:7" ht="23" x14ac:dyDescent="0.35">
      <c r="A16" s="117"/>
      <c r="B16" s="388"/>
      <c r="C16" s="294">
        <v>2.2000000000000002</v>
      </c>
      <c r="D16" s="297" t="s">
        <v>609</v>
      </c>
      <c r="E16" s="298"/>
      <c r="F16" s="296" t="s">
        <v>610</v>
      </c>
      <c r="G16" s="298"/>
    </row>
    <row r="17" spans="1:7" ht="15.5" x14ac:dyDescent="0.35">
      <c r="A17" s="117"/>
      <c r="B17" s="388"/>
      <c r="C17" s="294">
        <v>2.2999999999999998</v>
      </c>
      <c r="D17" s="297" t="s">
        <v>611</v>
      </c>
      <c r="E17" s="298"/>
      <c r="F17" s="298"/>
      <c r="G17" s="298"/>
    </row>
    <row r="18" spans="1:7" ht="23" x14ac:dyDescent="0.35">
      <c r="A18" s="117"/>
      <c r="B18" s="388"/>
      <c r="C18" s="294" t="s">
        <v>612</v>
      </c>
      <c r="D18" s="296" t="s">
        <v>719</v>
      </c>
      <c r="E18" s="298"/>
      <c r="F18" s="298"/>
      <c r="G18" s="298"/>
    </row>
    <row r="19" spans="1:7" ht="23" x14ac:dyDescent="0.35">
      <c r="A19" s="117"/>
      <c r="B19" s="388"/>
      <c r="C19" s="294" t="s">
        <v>613</v>
      </c>
      <c r="D19" s="296" t="s">
        <v>720</v>
      </c>
      <c r="E19" s="298"/>
      <c r="F19" s="298"/>
      <c r="G19" s="298"/>
    </row>
    <row r="20" spans="1:7" ht="23" x14ac:dyDescent="0.35">
      <c r="A20" s="117"/>
      <c r="B20" s="388"/>
      <c r="C20" s="294" t="s">
        <v>614</v>
      </c>
      <c r="D20" s="296" t="s">
        <v>721</v>
      </c>
      <c r="E20" s="298"/>
      <c r="F20" s="298"/>
      <c r="G20" s="298"/>
    </row>
    <row r="21" spans="1:7" ht="15.5" x14ac:dyDescent="0.35">
      <c r="A21" s="117"/>
      <c r="B21" s="388"/>
      <c r="C21" s="294" t="s">
        <v>615</v>
      </c>
      <c r="D21" s="296" t="s">
        <v>722</v>
      </c>
      <c r="E21" s="298"/>
      <c r="F21" s="298"/>
      <c r="G21" s="298"/>
    </row>
    <row r="22" spans="1:7" ht="23" x14ac:dyDescent="0.35">
      <c r="A22" s="117"/>
      <c r="B22" s="388"/>
      <c r="C22" s="294">
        <v>2.4</v>
      </c>
      <c r="D22" s="297" t="s">
        <v>616</v>
      </c>
      <c r="E22" s="298"/>
      <c r="F22" s="296" t="s">
        <v>723</v>
      </c>
      <c r="G22" s="298"/>
    </row>
    <row r="23" spans="1:7" ht="23" x14ac:dyDescent="0.35">
      <c r="A23" s="117"/>
      <c r="B23" s="388"/>
      <c r="C23" s="294">
        <v>2.5</v>
      </c>
      <c r="D23" s="297" t="s">
        <v>617</v>
      </c>
      <c r="E23" s="298"/>
      <c r="F23" s="296" t="s">
        <v>618</v>
      </c>
      <c r="G23" s="298"/>
    </row>
    <row r="24" spans="1:7" ht="23" x14ac:dyDescent="0.35">
      <c r="A24" s="117"/>
      <c r="B24" s="388"/>
      <c r="C24" s="294">
        <v>2.6</v>
      </c>
      <c r="D24" s="297" t="s">
        <v>619</v>
      </c>
      <c r="E24" s="298"/>
      <c r="F24" s="296" t="s">
        <v>724</v>
      </c>
      <c r="G24" s="298"/>
    </row>
    <row r="25" spans="1:7" ht="19.5" customHeight="1" x14ac:dyDescent="0.35">
      <c r="A25" s="117"/>
      <c r="B25" s="388" t="s">
        <v>620</v>
      </c>
      <c r="C25" s="294">
        <v>3</v>
      </c>
      <c r="D25" s="297" t="s">
        <v>725</v>
      </c>
      <c r="E25" s="298"/>
      <c r="F25" s="298"/>
      <c r="G25" s="298"/>
    </row>
    <row r="26" spans="1:7" ht="19.5" customHeight="1" x14ac:dyDescent="0.35">
      <c r="A26" s="117"/>
      <c r="B26" s="388"/>
      <c r="C26" s="294">
        <v>3.1</v>
      </c>
      <c r="D26" s="297" t="s">
        <v>621</v>
      </c>
      <c r="E26" s="298"/>
      <c r="F26" s="296" t="s">
        <v>622</v>
      </c>
      <c r="G26" s="298"/>
    </row>
    <row r="27" spans="1:7" ht="19.5" customHeight="1" x14ac:dyDescent="0.35">
      <c r="A27" s="117"/>
      <c r="B27" s="388"/>
      <c r="C27" s="294">
        <v>3.2</v>
      </c>
      <c r="D27" s="297" t="s">
        <v>623</v>
      </c>
      <c r="E27" s="298"/>
      <c r="F27" s="296" t="s">
        <v>624</v>
      </c>
      <c r="G27" s="298"/>
    </row>
    <row r="28" spans="1:7" ht="19.5" customHeight="1" x14ac:dyDescent="0.35">
      <c r="A28" s="117"/>
      <c r="B28" s="388"/>
      <c r="C28" s="294">
        <v>3.3</v>
      </c>
      <c r="D28" s="297" t="s">
        <v>625</v>
      </c>
      <c r="E28" s="298"/>
      <c r="F28" s="296" t="s">
        <v>626</v>
      </c>
      <c r="G28" s="298"/>
    </row>
    <row r="29" spans="1:7" ht="19.5" customHeight="1" x14ac:dyDescent="0.35">
      <c r="A29" s="117"/>
      <c r="B29" s="388"/>
      <c r="C29" s="294">
        <v>3.4</v>
      </c>
      <c r="D29" s="297" t="s">
        <v>726</v>
      </c>
      <c r="E29" s="298"/>
      <c r="F29" s="298"/>
      <c r="G29" s="298"/>
    </row>
    <row r="30" spans="1:7" ht="19.5" customHeight="1" x14ac:dyDescent="0.35">
      <c r="A30" s="117"/>
      <c r="B30" s="388"/>
      <c r="C30" s="294">
        <v>3.5</v>
      </c>
      <c r="D30" s="297" t="s">
        <v>627</v>
      </c>
      <c r="E30" s="298"/>
      <c r="F30" s="296" t="s">
        <v>628</v>
      </c>
      <c r="G30" s="298"/>
    </row>
    <row r="31" spans="1:7" ht="19.5" customHeight="1" x14ac:dyDescent="0.35">
      <c r="A31" s="117"/>
      <c r="B31" s="388"/>
      <c r="C31" s="294">
        <v>3.6</v>
      </c>
      <c r="D31" s="297" t="s">
        <v>629</v>
      </c>
      <c r="E31" s="298"/>
      <c r="F31" s="296" t="s">
        <v>630</v>
      </c>
      <c r="G31" s="298"/>
    </row>
    <row r="32" spans="1:7" ht="23" x14ac:dyDescent="0.35">
      <c r="A32" s="117"/>
      <c r="B32" s="387" t="s">
        <v>631</v>
      </c>
      <c r="C32" s="299">
        <v>4</v>
      </c>
      <c r="D32" s="300" t="s">
        <v>632</v>
      </c>
      <c r="E32" s="301"/>
      <c r="F32" s="300" t="s">
        <v>727</v>
      </c>
      <c r="G32" s="302"/>
    </row>
    <row r="33" spans="1:7" ht="34.5" x14ac:dyDescent="0.35">
      <c r="A33" s="117"/>
      <c r="B33" s="387"/>
      <c r="C33" s="299">
        <v>4.0999999999999996</v>
      </c>
      <c r="D33" s="300" t="s">
        <v>633</v>
      </c>
      <c r="E33" s="301"/>
      <c r="F33" s="303" t="s">
        <v>634</v>
      </c>
      <c r="G33" s="302"/>
    </row>
    <row r="34" spans="1:7" ht="23" x14ac:dyDescent="0.35">
      <c r="A34" s="117"/>
      <c r="B34" s="387"/>
      <c r="C34" s="299">
        <v>4.2</v>
      </c>
      <c r="D34" s="300" t="s">
        <v>635</v>
      </c>
      <c r="E34" s="301"/>
      <c r="F34" s="303" t="s">
        <v>728</v>
      </c>
      <c r="G34" s="302"/>
    </row>
    <row r="35" spans="1:7" ht="23" x14ac:dyDescent="0.35">
      <c r="A35" s="117"/>
      <c r="B35" s="387"/>
      <c r="C35" s="299">
        <v>4.3</v>
      </c>
      <c r="D35" s="300" t="s">
        <v>636</v>
      </c>
      <c r="E35" s="301"/>
      <c r="F35" s="303" t="s">
        <v>729</v>
      </c>
      <c r="G35" s="302"/>
    </row>
    <row r="36" spans="1:7" ht="15.5" x14ac:dyDescent="0.35">
      <c r="A36" s="117"/>
      <c r="B36" s="387"/>
      <c r="C36" s="299">
        <v>4.4000000000000004</v>
      </c>
      <c r="D36" s="300" t="s">
        <v>637</v>
      </c>
      <c r="E36" s="301"/>
      <c r="F36" s="303" t="s">
        <v>730</v>
      </c>
      <c r="G36" s="302"/>
    </row>
    <row r="37" spans="1:7" ht="23" x14ac:dyDescent="0.35">
      <c r="A37" s="117"/>
      <c r="B37" s="387"/>
      <c r="C37" s="299">
        <v>4.5</v>
      </c>
      <c r="D37" s="300" t="s">
        <v>638</v>
      </c>
      <c r="E37" s="301"/>
      <c r="F37" s="303" t="s">
        <v>639</v>
      </c>
      <c r="G37" s="302"/>
    </row>
    <row r="38" spans="1:7" ht="15.5" x14ac:dyDescent="0.35">
      <c r="A38" s="117"/>
      <c r="B38" s="387"/>
      <c r="C38" s="299">
        <v>4.5999999999999996</v>
      </c>
      <c r="D38" s="300" t="s">
        <v>640</v>
      </c>
      <c r="E38" s="301"/>
      <c r="F38" s="303" t="s">
        <v>641</v>
      </c>
      <c r="G38" s="302"/>
    </row>
    <row r="39" spans="1:7" ht="23" x14ac:dyDescent="0.35">
      <c r="A39" s="117"/>
      <c r="B39" s="387"/>
      <c r="C39" s="299">
        <v>4.7</v>
      </c>
      <c r="D39" s="300" t="s">
        <v>642</v>
      </c>
      <c r="E39" s="301"/>
      <c r="F39" s="300" t="s">
        <v>731</v>
      </c>
      <c r="G39" s="302"/>
    </row>
    <row r="40" spans="1:7" ht="23" x14ac:dyDescent="0.35">
      <c r="A40" s="117"/>
      <c r="B40" s="387" t="s">
        <v>643</v>
      </c>
      <c r="C40" s="299">
        <v>5</v>
      </c>
      <c r="D40" s="300" t="s">
        <v>644</v>
      </c>
      <c r="E40" s="301"/>
      <c r="F40" s="303" t="s">
        <v>732</v>
      </c>
      <c r="G40" s="302"/>
    </row>
    <row r="41" spans="1:7" ht="15.5" x14ac:dyDescent="0.35">
      <c r="A41" s="117"/>
      <c r="B41" s="387"/>
      <c r="C41" s="299">
        <v>5.0999999999999996</v>
      </c>
      <c r="D41" s="300" t="s">
        <v>645</v>
      </c>
      <c r="E41" s="301"/>
      <c r="F41" s="303" t="s">
        <v>733</v>
      </c>
      <c r="G41" s="302"/>
    </row>
    <row r="42" spans="1:7" ht="23" x14ac:dyDescent="0.35">
      <c r="A42" s="117"/>
      <c r="B42" s="387"/>
      <c r="C42" s="299">
        <v>5.2</v>
      </c>
      <c r="D42" s="300" t="s">
        <v>646</v>
      </c>
      <c r="E42" s="301"/>
      <c r="F42" s="303" t="s">
        <v>734</v>
      </c>
      <c r="G42" s="302"/>
    </row>
    <row r="43" spans="1:7" ht="23" x14ac:dyDescent="0.35">
      <c r="A43" s="117"/>
      <c r="B43" s="387"/>
      <c r="C43" s="299">
        <v>5.3</v>
      </c>
      <c r="D43" s="300" t="s">
        <v>647</v>
      </c>
      <c r="E43" s="301"/>
      <c r="F43" s="303" t="s">
        <v>648</v>
      </c>
      <c r="G43" s="302"/>
    </row>
    <row r="44" spans="1:7" ht="34.5" x14ac:dyDescent="0.35">
      <c r="A44" s="117"/>
      <c r="B44" s="387"/>
      <c r="C44" s="299">
        <v>5.4</v>
      </c>
      <c r="D44" s="300" t="s">
        <v>649</v>
      </c>
      <c r="E44" s="301"/>
      <c r="F44" s="303" t="s">
        <v>735</v>
      </c>
      <c r="G44" s="302"/>
    </row>
    <row r="45" spans="1:7" ht="34.5" x14ac:dyDescent="0.35">
      <c r="A45" s="117"/>
      <c r="B45" s="387"/>
      <c r="C45" s="299">
        <v>5.5</v>
      </c>
      <c r="D45" s="300" t="s">
        <v>650</v>
      </c>
      <c r="E45" s="301"/>
      <c r="F45" s="303" t="s">
        <v>736</v>
      </c>
      <c r="G45" s="302"/>
    </row>
    <row r="46" spans="1:7" ht="23" x14ac:dyDescent="0.35">
      <c r="A46" s="117"/>
      <c r="B46" s="387"/>
      <c r="C46" s="299">
        <v>5.6</v>
      </c>
      <c r="D46" s="300" t="s">
        <v>651</v>
      </c>
      <c r="E46" s="301"/>
      <c r="F46" s="303" t="s">
        <v>737</v>
      </c>
      <c r="G46" s="302"/>
    </row>
    <row r="47" spans="1:7" ht="23" x14ac:dyDescent="0.35">
      <c r="A47" s="117"/>
      <c r="B47" s="387"/>
      <c r="C47" s="299">
        <v>5.7</v>
      </c>
      <c r="D47" s="300" t="s">
        <v>652</v>
      </c>
      <c r="E47" s="301"/>
      <c r="F47" s="303" t="s">
        <v>653</v>
      </c>
      <c r="G47" s="302"/>
    </row>
    <row r="48" spans="1:7" ht="23" x14ac:dyDescent="0.35">
      <c r="A48" s="117"/>
      <c r="B48" s="387"/>
      <c r="C48" s="299">
        <v>5.8</v>
      </c>
      <c r="D48" s="300" t="s">
        <v>654</v>
      </c>
      <c r="E48" s="301"/>
      <c r="F48" s="303" t="s">
        <v>655</v>
      </c>
      <c r="G48" s="302"/>
    </row>
    <row r="49" spans="1:7" x14ac:dyDescent="0.35">
      <c r="A49" s="117"/>
      <c r="B49" s="116"/>
      <c r="C49" s="117"/>
      <c r="D49" s="117"/>
      <c r="E49" s="117"/>
      <c r="F49" s="118"/>
      <c r="G49" s="117"/>
    </row>
    <row r="50" spans="1:7" x14ac:dyDescent="0.35">
      <c r="A50" s="117"/>
      <c r="B50" s="116"/>
      <c r="C50" s="117"/>
      <c r="D50" s="117"/>
      <c r="E50" s="117"/>
      <c r="F50" s="118"/>
      <c r="G50" s="117"/>
    </row>
    <row r="51" spans="1:7" x14ac:dyDescent="0.35">
      <c r="A51" s="117"/>
      <c r="B51" s="304" t="s">
        <v>656</v>
      </c>
      <c r="C51" s="305"/>
      <c r="D51" s="304" t="s">
        <v>657</v>
      </c>
      <c r="E51" s="305" t="s">
        <v>658</v>
      </c>
      <c r="F51" s="304" t="s">
        <v>659</v>
      </c>
      <c r="G51" s="117"/>
    </row>
    <row r="52" spans="1:7" ht="23" x14ac:dyDescent="0.35">
      <c r="A52" s="117"/>
      <c r="B52" s="306" t="s">
        <v>660</v>
      </c>
      <c r="C52" s="307"/>
      <c r="D52" s="308" t="s">
        <v>661</v>
      </c>
      <c r="E52" s="309">
        <v>2</v>
      </c>
      <c r="F52" s="308" t="s">
        <v>662</v>
      </c>
      <c r="G52" s="117"/>
    </row>
    <row r="53" spans="1:7" ht="23" x14ac:dyDescent="0.35">
      <c r="A53" s="117"/>
      <c r="B53" s="306" t="s">
        <v>663</v>
      </c>
      <c r="C53" s="307"/>
      <c r="D53" s="308" t="s">
        <v>664</v>
      </c>
      <c r="E53" s="309">
        <v>3</v>
      </c>
      <c r="F53" s="308" t="s">
        <v>665</v>
      </c>
      <c r="G53" s="117"/>
    </row>
    <row r="54" spans="1:7" ht="23" x14ac:dyDescent="0.35">
      <c r="A54" s="117"/>
      <c r="B54" s="306" t="s">
        <v>666</v>
      </c>
      <c r="C54" s="307"/>
      <c r="D54" s="308" t="s">
        <v>667</v>
      </c>
      <c r="E54" s="309">
        <v>3</v>
      </c>
      <c r="F54" s="308" t="s">
        <v>668</v>
      </c>
      <c r="G54" s="117"/>
    </row>
    <row r="55" spans="1:7" ht="23" x14ac:dyDescent="0.35">
      <c r="A55" s="117"/>
      <c r="B55" s="306" t="s">
        <v>669</v>
      </c>
      <c r="C55" s="307"/>
      <c r="D55" s="308" t="s">
        <v>670</v>
      </c>
      <c r="E55" s="309">
        <v>2</v>
      </c>
      <c r="F55" s="308" t="s">
        <v>671</v>
      </c>
      <c r="G55" s="117"/>
    </row>
    <row r="56" spans="1:7" x14ac:dyDescent="0.35">
      <c r="A56" s="117"/>
      <c r="B56" s="116"/>
      <c r="C56" s="117"/>
      <c r="D56" s="117"/>
      <c r="E56" s="151"/>
      <c r="F56" s="118"/>
      <c r="G56" s="117"/>
    </row>
    <row r="57" spans="1:7" ht="34.5" x14ac:dyDescent="0.35">
      <c r="A57" s="117"/>
      <c r="B57" s="306" t="s">
        <v>672</v>
      </c>
      <c r="C57" s="307"/>
      <c r="D57" s="308" t="s">
        <v>673</v>
      </c>
      <c r="E57" s="310">
        <f>(1+20%)*SUM(E52:E55)</f>
        <v>12</v>
      </c>
      <c r="F57" s="311"/>
      <c r="G57" s="117"/>
    </row>
    <row r="58" spans="1:7" ht="23" x14ac:dyDescent="0.35">
      <c r="A58" s="117"/>
      <c r="B58" s="306" t="s">
        <v>674</v>
      </c>
      <c r="C58" s="307"/>
      <c r="D58" s="308" t="s">
        <v>675</v>
      </c>
      <c r="E58" s="309"/>
      <c r="F58" s="312" t="s">
        <v>676</v>
      </c>
      <c r="G58" s="117"/>
    </row>
    <row r="59" spans="1:7" x14ac:dyDescent="0.35">
      <c r="A59" s="117"/>
      <c r="B59" s="116"/>
      <c r="C59" s="117"/>
      <c r="D59" s="117"/>
      <c r="E59" s="151"/>
      <c r="F59" s="118"/>
      <c r="G59" s="117"/>
    </row>
    <row r="60" spans="1:7" x14ac:dyDescent="0.35">
      <c r="A60" s="117"/>
      <c r="B60" s="116"/>
      <c r="C60" s="117"/>
      <c r="D60" s="313" t="s">
        <v>516</v>
      </c>
      <c r="E60" s="314">
        <f>SUM(E57:E58)</f>
        <v>12</v>
      </c>
      <c r="F60" s="118"/>
      <c r="G60" s="117"/>
    </row>
  </sheetData>
  <mergeCells count="5">
    <mergeCell ref="B40:B48"/>
    <mergeCell ref="B7:B13"/>
    <mergeCell ref="B14:B24"/>
    <mergeCell ref="B25:B31"/>
    <mergeCell ref="B32:B39"/>
  </mergeCells>
  <pageMargins left="0.23622047244094491" right="0.23622047244094491" top="0.74803149606299213" bottom="0.55118110236220474" header="0.31496062992125984" footer="0.31496062992125984"/>
  <pageSetup scale="72" orientation="landscape"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0. Introduction</vt:lpstr>
      <vt:lpstr>1. Structure &amp; Format</vt:lpstr>
      <vt:lpstr>2. General Requirements</vt:lpstr>
      <vt:lpstr>3. Specific Requirements</vt:lpstr>
      <vt:lpstr>3A. Specific Reqs - ATTAIN</vt:lpstr>
      <vt:lpstr>3B. Specific Reqs - CDFI</vt:lpstr>
      <vt:lpstr>3C. Specific Reqs - NSGP</vt:lpstr>
      <vt:lpstr>3D. Specific Reqs - SLCGP</vt:lpstr>
      <vt:lpstr>3E. Specific Reqs - THSGP</vt:lpstr>
      <vt:lpstr>4. Results</vt:lpstr>
      <vt:lpstr>Lists</vt:lpstr>
      <vt:lpstr>Gauge</vt:lpstr>
      <vt:lpstr>General_Range_1</vt:lpstr>
      <vt:lpstr>General_Score</vt:lpstr>
      <vt:lpstr>GeneralScore</vt:lpstr>
      <vt:lpstr>GeneralStart</vt:lpstr>
      <vt:lpstr>'3A. Specific Reqs - ATTAIN'!Print_Area</vt:lpstr>
      <vt:lpstr>'3A. Specific Reqs - ATTAIN'!Print_Titles</vt:lpstr>
      <vt:lpstr>'3B. Specific Reqs - CDFI'!Print_Titles</vt:lpstr>
      <vt:lpstr>'3C. Specific Reqs - NSGP'!Print_Titles</vt:lpstr>
      <vt:lpstr>'3D. Specific Reqs - SLCGP'!Print_Titles</vt:lpstr>
      <vt:lpstr>'3E. Specific Reqs - THSGP'!Print_Titles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2026-05-13T14:35:13Z</dcterms:created>
  <dcterms:modified xsi:type="dcterms:W3CDTF">2026-05-13T14:38:15Z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24214e-5322-4789-8422-cbe411bc3a74_Enabled">
    <vt:lpwstr>true</vt:lpwstr>
  </property>
  <property fmtid="{D5CDD505-2E9C-101B-9397-08002B2CF9AE}" pid="3" name="MSIP_Label_7d24214e-5322-4789-8422-cbe411bc3a74_SetDate">
    <vt:lpwstr>2026-05-13T14:35:15Z</vt:lpwstr>
  </property>
  <property fmtid="{D5CDD505-2E9C-101B-9397-08002B2CF9AE}" pid="4" name="MSIP_Label_7d24214e-5322-4789-8422-cbe411bc3a74_Method">
    <vt:lpwstr>Standard</vt:lpwstr>
  </property>
  <property fmtid="{D5CDD505-2E9C-101B-9397-08002B2CF9AE}" pid="5" name="MSIP_Label_7d24214e-5322-4789-8422-cbe411bc3a74_Name">
    <vt:lpwstr>7d24214e-5322-4789-8422-cbe411bc3a74</vt:lpwstr>
  </property>
  <property fmtid="{D5CDD505-2E9C-101B-9397-08002B2CF9AE}" pid="6" name="MSIP_Label_7d24214e-5322-4789-8422-cbe411bc3a74_SiteId">
    <vt:lpwstr>113d1920-a1e0-48cf-a70a-868cbb03f3f6</vt:lpwstr>
  </property>
  <property fmtid="{D5CDD505-2E9C-101B-9397-08002B2CF9AE}" pid="7" name="MSIP_Label_7d24214e-5322-4789-8422-cbe411bc3a74_ActionId">
    <vt:lpwstr>5c35fdde-2a26-4d6d-b8d9-91cd239fff57</vt:lpwstr>
  </property>
  <property fmtid="{D5CDD505-2E9C-101B-9397-08002B2CF9AE}" pid="8" name="MSIP_Label_7d24214e-5322-4789-8422-cbe411bc3a74_ContentBits">
    <vt:lpwstr>0</vt:lpwstr>
  </property>
  <property fmtid="{D5CDD505-2E9C-101B-9397-08002B2CF9AE}" pid="9" name="MSIP_Label_7d24214e-5322-4789-8422-cbe411bc3a74_Tag">
    <vt:lpwstr>10, 3, 0, 1</vt:lpwstr>
  </property>
</Properties>
</file>