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C:\Users\vgluch\Downloads\blueprints\spolicy review\new\"/>
    </mc:Choice>
  </mc:AlternateContent>
  <xr:revisionPtr revIDLastSave="0" documentId="13_ncr:1_{19CE002C-D30F-4632-90E6-C4305AEC9402}" xr6:coauthVersionLast="47" xr6:coauthVersionMax="47" xr10:uidLastSave="{00000000-0000-0000-0000-000000000000}"/>
  <bookViews>
    <workbookView xWindow="28680" yWindow="-120" windowWidth="29040" windowHeight="15840" tabRatio="828" xr2:uid="{00000000-000D-0000-FFFF-FFFF00000000}"/>
  </bookViews>
  <sheets>
    <sheet name="1. Introduction" sheetId="4" r:id="rId1"/>
    <sheet name="2. Policy Checklist - Info-Tech" sheetId="23" r:id="rId2"/>
    <sheet name="3. Policy Review Dashboard" sheetId="24" r:id="rId3"/>
    <sheet name="Backend" sheetId="25" state="hidden" r:id="rId4"/>
    <sheet name="Appendix - Info-Tech Templates" sheetId="21" r:id="rId5"/>
    <sheet name="2x2 Grid Output" sheetId="7" state="veryHidden" r:id="rId6"/>
  </sheets>
  <definedNames>
    <definedName name="_xlnm._FilterDatabase" localSheetId="1" hidden="1">'2. Policy Checklist - Info-Tech'!$E$6:$F$7</definedName>
    <definedName name="periodInPlan">#REF!=MEDIAN(#REF!,#REF!,#REF!)</definedName>
    <definedName name="pMonth" localSheetId="1">#REF!</definedName>
    <definedName name="pMonth">#REF!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1" i="25" l="1"/>
  <c r="B83" i="25"/>
  <c r="B82" i="25"/>
  <c r="B81" i="25"/>
  <c r="B80" i="25"/>
  <c r="B79" i="25"/>
  <c r="B78" i="25"/>
  <c r="L25" i="24"/>
  <c r="L24" i="24"/>
  <c r="L23" i="24"/>
  <c r="L22" i="24"/>
  <c r="L21" i="24"/>
  <c r="L20" i="24"/>
  <c r="L19" i="24"/>
  <c r="L18" i="24"/>
  <c r="L17" i="24"/>
  <c r="L16" i="24"/>
  <c r="L15" i="24"/>
  <c r="D9" i="25"/>
  <c r="C25" i="24"/>
  <c r="D71" i="25"/>
  <c r="G83" i="25"/>
  <c r="G82" i="25"/>
  <c r="G81" i="25"/>
  <c r="G80" i="25"/>
  <c r="G79" i="25"/>
  <c r="G78" i="25"/>
  <c r="G77" i="25"/>
  <c r="G76" i="25"/>
  <c r="B77" i="25"/>
  <c r="B76" i="25"/>
  <c r="B20" i="25" l="1"/>
  <c r="C26" i="24"/>
  <c r="D65" i="25"/>
  <c r="C65" i="25"/>
  <c r="D64" i="25"/>
  <c r="C64" i="25"/>
  <c r="D63" i="25"/>
  <c r="C63" i="25"/>
  <c r="D62" i="25"/>
  <c r="C62" i="25"/>
  <c r="D61" i="25"/>
  <c r="C61" i="25"/>
  <c r="D60" i="25"/>
  <c r="C60" i="25"/>
  <c r="D59" i="25"/>
  <c r="C59" i="25"/>
  <c r="D58" i="25"/>
  <c r="C58" i="25"/>
  <c r="D57" i="25"/>
  <c r="C57" i="25"/>
  <c r="D56" i="25"/>
  <c r="C56" i="25"/>
  <c r="B56" i="25"/>
  <c r="B57" i="25"/>
  <c r="B58" i="25"/>
  <c r="B59" i="25"/>
  <c r="B60" i="25"/>
  <c r="B61" i="25"/>
  <c r="B62" i="25"/>
  <c r="B63" i="25"/>
  <c r="B64" i="25"/>
  <c r="B65" i="25"/>
  <c r="D55" i="25"/>
  <c r="C55" i="25"/>
  <c r="I28" i="24"/>
  <c r="I27" i="24"/>
  <c r="I26" i="24"/>
  <c r="I25" i="24"/>
  <c r="O28" i="24"/>
  <c r="O27" i="24"/>
  <c r="O26" i="24"/>
  <c r="O25" i="24"/>
  <c r="O24" i="24"/>
  <c r="O23" i="24"/>
  <c r="O22" i="24"/>
  <c r="O21" i="24"/>
  <c r="O20" i="24"/>
  <c r="O19" i="24"/>
  <c r="O18" i="24"/>
  <c r="O15" i="24"/>
  <c r="O16" i="24"/>
  <c r="O17" i="24"/>
  <c r="F26" i="24"/>
  <c r="I16" i="24"/>
  <c r="D20" i="25"/>
  <c r="C20" i="25"/>
  <c r="I15" i="24"/>
  <c r="C17" i="24"/>
  <c r="C16" i="24"/>
  <c r="B55" i="25"/>
  <c r="C71" i="25"/>
  <c r="D70" i="25"/>
  <c r="C70" i="25"/>
  <c r="B71" i="25"/>
  <c r="B70" i="25"/>
  <c r="D42" i="25"/>
  <c r="C42" i="25"/>
  <c r="D41" i="25"/>
  <c r="C41" i="25"/>
  <c r="D40" i="25"/>
  <c r="C40" i="25"/>
  <c r="D39" i="25"/>
  <c r="C39" i="25"/>
  <c r="D38" i="25"/>
  <c r="C38" i="25"/>
  <c r="D37" i="25"/>
  <c r="C37" i="25"/>
  <c r="D36" i="25"/>
  <c r="C36" i="25"/>
  <c r="D35" i="25"/>
  <c r="C35" i="25"/>
  <c r="D34" i="25"/>
  <c r="C34" i="25"/>
  <c r="D33" i="25"/>
  <c r="C33" i="25"/>
  <c r="D32" i="25"/>
  <c r="C32" i="25"/>
  <c r="D31" i="25"/>
  <c r="C31" i="25"/>
  <c r="C30" i="25"/>
  <c r="D30" i="25"/>
  <c r="D29" i="25"/>
  <c r="C29" i="25"/>
  <c r="B32" i="25"/>
  <c r="B33" i="25"/>
  <c r="B34" i="25"/>
  <c r="B35" i="25"/>
  <c r="B36" i="25"/>
  <c r="B37" i="25"/>
  <c r="B38" i="25"/>
  <c r="B39" i="25"/>
  <c r="B40" i="25"/>
  <c r="B41" i="25"/>
  <c r="B42" i="25"/>
  <c r="B30" i="25"/>
  <c r="B31" i="25"/>
  <c r="B29" i="25"/>
  <c r="F25" i="24"/>
  <c r="B47" i="25"/>
  <c r="C47" i="25"/>
  <c r="D47" i="25"/>
  <c r="B48" i="25"/>
  <c r="C48" i="25"/>
  <c r="D48" i="25"/>
  <c r="B49" i="25"/>
  <c r="C49" i="25"/>
  <c r="D49" i="25"/>
  <c r="D19" i="25"/>
  <c r="C19" i="25"/>
  <c r="D11" i="25"/>
  <c r="C11" i="25"/>
  <c r="D10" i="25"/>
  <c r="C10" i="25"/>
  <c r="C21" i="25" l="1"/>
  <c r="C78" i="25" s="1"/>
  <c r="D21" i="25"/>
  <c r="D78" i="25" s="1"/>
  <c r="H60" i="25"/>
  <c r="H65" i="25"/>
  <c r="E65" i="25"/>
  <c r="F65" i="25" s="1"/>
  <c r="E64" i="25"/>
  <c r="F64" i="25" s="1"/>
  <c r="E63" i="25"/>
  <c r="F63" i="25" s="1"/>
  <c r="E62" i="25"/>
  <c r="F62" i="25" s="1"/>
  <c r="E61" i="25"/>
  <c r="F61" i="25" s="1"/>
  <c r="E59" i="25"/>
  <c r="F59" i="25" s="1"/>
  <c r="H59" i="25"/>
  <c r="E58" i="25"/>
  <c r="F58" i="25" s="1"/>
  <c r="H58" i="25"/>
  <c r="E57" i="25"/>
  <c r="F57" i="25" s="1"/>
  <c r="H57" i="25"/>
  <c r="H56" i="25"/>
  <c r="C66" i="25"/>
  <c r="C82" i="25" s="1"/>
  <c r="E56" i="25"/>
  <c r="F56" i="25" s="1"/>
  <c r="H63" i="25"/>
  <c r="H61" i="25"/>
  <c r="E60" i="25"/>
  <c r="F60" i="25" s="1"/>
  <c r="D66" i="25"/>
  <c r="D82" i="25" s="1"/>
  <c r="H62" i="25"/>
  <c r="H64" i="25"/>
  <c r="H20" i="25"/>
  <c r="E20" i="25"/>
  <c r="F20" i="25" s="1"/>
  <c r="E11" i="25"/>
  <c r="F11" i="25" s="1"/>
  <c r="H55" i="25"/>
  <c r="E55" i="25"/>
  <c r="F55" i="25" s="1"/>
  <c r="C72" i="25"/>
  <c r="C83" i="25" s="1"/>
  <c r="H71" i="25"/>
  <c r="E70" i="25"/>
  <c r="F70" i="25" s="1"/>
  <c r="E71" i="25"/>
  <c r="F71" i="25" s="1"/>
  <c r="H70" i="25"/>
  <c r="D72" i="25"/>
  <c r="D83" i="25" s="1"/>
  <c r="E49" i="25"/>
  <c r="F49" i="25" s="1"/>
  <c r="C43" i="25"/>
  <c r="C80" i="25" s="1"/>
  <c r="D43" i="25"/>
  <c r="D80" i="25" s="1"/>
  <c r="E42" i="25"/>
  <c r="F42" i="25" s="1"/>
  <c r="E41" i="25"/>
  <c r="F41" i="25" s="1"/>
  <c r="H41" i="25"/>
  <c r="E40" i="25"/>
  <c r="F40" i="25" s="1"/>
  <c r="H40" i="25"/>
  <c r="E39" i="25"/>
  <c r="F39" i="25" s="1"/>
  <c r="H39" i="25"/>
  <c r="E38" i="25"/>
  <c r="F38" i="25" s="1"/>
  <c r="H37" i="25"/>
  <c r="E37" i="25"/>
  <c r="F37" i="25" s="1"/>
  <c r="H36" i="25"/>
  <c r="E35" i="25"/>
  <c r="F35" i="25" s="1"/>
  <c r="H35" i="25"/>
  <c r="E34" i="25"/>
  <c r="F34" i="25" s="1"/>
  <c r="H34" i="25"/>
  <c r="E33" i="25"/>
  <c r="F33" i="25" s="1"/>
  <c r="H33" i="25"/>
  <c r="H32" i="25"/>
  <c r="E36" i="25"/>
  <c r="F36" i="25" s="1"/>
  <c r="H42" i="25"/>
  <c r="E32" i="25"/>
  <c r="F32" i="25" s="1"/>
  <c r="H38" i="25"/>
  <c r="H31" i="25"/>
  <c r="E30" i="25"/>
  <c r="F30" i="25" s="1"/>
  <c r="H30" i="25"/>
  <c r="E31" i="25"/>
  <c r="F31" i="25" s="1"/>
  <c r="E48" i="25"/>
  <c r="F48" i="25" s="1"/>
  <c r="H49" i="25"/>
  <c r="H48" i="25"/>
  <c r="E47" i="25"/>
  <c r="F47" i="25" s="1"/>
  <c r="E29" i="25"/>
  <c r="F29" i="25" s="1"/>
  <c r="H29" i="25"/>
  <c r="H47" i="25"/>
  <c r="H11" i="25"/>
  <c r="D50" i="25"/>
  <c r="C50" i="25"/>
  <c r="B50" i="25"/>
  <c r="H72" i="25" l="1"/>
  <c r="H83" i="25" s="1"/>
  <c r="H66" i="25"/>
  <c r="H82" i="25" s="1"/>
  <c r="E66" i="25"/>
  <c r="E72" i="25"/>
  <c r="H43" i="25"/>
  <c r="H80" i="25" s="1"/>
  <c r="E43" i="25"/>
  <c r="D51" i="25"/>
  <c r="D81" i="25" s="1"/>
  <c r="C51" i="25"/>
  <c r="C81" i="25" s="1"/>
  <c r="H50" i="25"/>
  <c r="E50" i="25"/>
  <c r="F50" i="25" s="1"/>
  <c r="F66" i="25" l="1"/>
  <c r="F82" i="25" s="1"/>
  <c r="E82" i="25"/>
  <c r="F43" i="25"/>
  <c r="F80" i="25" s="1"/>
  <c r="E80" i="25"/>
  <c r="F72" i="25"/>
  <c r="F83" i="25" s="1"/>
  <c r="E83" i="25"/>
  <c r="H51" i="25"/>
  <c r="H81" i="25" s="1"/>
  <c r="E51" i="25"/>
  <c r="D25" i="25"/>
  <c r="C25" i="25"/>
  <c r="D24" i="25"/>
  <c r="C24" i="25"/>
  <c r="B25" i="25"/>
  <c r="B24" i="25"/>
  <c r="B10" i="25"/>
  <c r="B9" i="25"/>
  <c r="B19" i="25"/>
  <c r="F15" i="24"/>
  <c r="D15" i="25"/>
  <c r="D16" i="25" s="1"/>
  <c r="D77" i="25" s="1"/>
  <c r="C15" i="25"/>
  <c r="C16" i="25" s="1"/>
  <c r="C77" i="25" s="1"/>
  <c r="B15" i="25"/>
  <c r="F51" i="25" l="1"/>
  <c r="F81" i="25" s="1"/>
  <c r="E81" i="25"/>
  <c r="C26" i="25"/>
  <c r="C79" i="25" s="1"/>
  <c r="D26" i="25"/>
  <c r="D79" i="25" s="1"/>
  <c r="H16" i="25"/>
  <c r="H77" i="25" s="1"/>
  <c r="H25" i="25"/>
  <c r="E25" i="25"/>
  <c r="F25" i="25" s="1"/>
  <c r="E24" i="25"/>
  <c r="F24" i="25" s="1"/>
  <c r="H24" i="25"/>
  <c r="E19" i="25"/>
  <c r="F19" i="25" s="1"/>
  <c r="H19" i="25"/>
  <c r="E16" i="25"/>
  <c r="H15" i="25"/>
  <c r="E15" i="25"/>
  <c r="F15" i="25" s="1"/>
  <c r="F16" i="25" l="1"/>
  <c r="F77" i="25" s="1"/>
  <c r="E77" i="25"/>
  <c r="H21" i="25"/>
  <c r="H78" i="25" s="1"/>
  <c r="E26" i="25"/>
  <c r="H26" i="25"/>
  <c r="H79" i="25" s="1"/>
  <c r="E21" i="25"/>
  <c r="F26" i="25" l="1"/>
  <c r="F79" i="25" s="1"/>
  <c r="E79" i="25"/>
  <c r="F21" i="25"/>
  <c r="F78" i="25" s="1"/>
  <c r="E78" i="25"/>
  <c r="D12" i="25"/>
  <c r="D76" i="25" s="1"/>
  <c r="D84" i="25" s="1"/>
  <c r="C9" i="25"/>
  <c r="C12" i="25" s="1"/>
  <c r="C76" i="25" s="1"/>
  <c r="C84" i="25" s="1"/>
  <c r="C15" i="24"/>
  <c r="D87" i="25" l="1"/>
  <c r="C86" i="25"/>
  <c r="C87" i="25"/>
  <c r="D85" i="25"/>
  <c r="D86" i="25"/>
  <c r="C85" i="25"/>
  <c r="E84" i="25"/>
  <c r="F84" i="25" s="1"/>
  <c r="H84" i="25"/>
  <c r="E10" i="25"/>
  <c r="F10" i="25" s="1"/>
  <c r="H9" i="25"/>
  <c r="H10" i="25"/>
  <c r="E9" i="25"/>
  <c r="F9" i="25" s="1"/>
  <c r="E86" i="25" l="1"/>
  <c r="F86" i="25" s="1"/>
  <c r="H86" i="25"/>
  <c r="E85" i="25"/>
  <c r="F85" i="25" s="1"/>
  <c r="H85" i="25"/>
  <c r="E87" i="25"/>
  <c r="F87" i="25" s="1"/>
  <c r="H87" i="25"/>
  <c r="H12" i="25"/>
  <c r="H76" i="25" s="1"/>
  <c r="E12" i="25"/>
  <c r="F12" i="25" l="1"/>
  <c r="F76" i="25" s="1"/>
  <c r="E76" i="25"/>
  <c r="C5" i="7"/>
  <c r="D5" i="7"/>
  <c r="F34" i="7"/>
  <c r="T34" i="7"/>
  <c r="F56" i="7"/>
  <c r="K56" i="7"/>
  <c r="F47" i="7"/>
  <c r="T47" i="7"/>
  <c r="F37" i="7"/>
  <c r="F32" i="7"/>
  <c r="Q32" i="7"/>
  <c r="F28" i="7"/>
  <c r="F18" i="7"/>
  <c r="H18" i="7"/>
  <c r="O56" i="7"/>
  <c r="F65" i="7"/>
  <c r="K65" i="7"/>
  <c r="F64" i="7"/>
  <c r="K64" i="7"/>
  <c r="F67" i="7"/>
  <c r="T67" i="7"/>
  <c r="F63" i="7"/>
  <c r="O63" i="7"/>
  <c r="F55" i="7"/>
  <c r="L55" i="7"/>
  <c r="F66" i="7"/>
  <c r="I66" i="7"/>
  <c r="F61" i="7"/>
  <c r="T61" i="7"/>
  <c r="F54" i="7"/>
  <c r="Q54" i="7"/>
  <c r="F48" i="7"/>
  <c r="Q48" i="7"/>
  <c r="F40" i="7"/>
  <c r="Q40" i="7"/>
  <c r="F36" i="7"/>
  <c r="T36" i="7"/>
  <c r="F58" i="7"/>
  <c r="T58" i="7"/>
  <c r="F57" i="7"/>
  <c r="T57" i="7"/>
  <c r="F42" i="7"/>
  <c r="H42" i="7"/>
  <c r="T42" i="7"/>
  <c r="F35" i="7"/>
  <c r="F23" i="7"/>
  <c r="Q23" i="7"/>
  <c r="F19" i="7"/>
  <c r="Q19" i="7"/>
  <c r="F46" i="7"/>
  <c r="F24" i="7"/>
  <c r="H24" i="7"/>
  <c r="F26" i="7"/>
  <c r="H26" i="7"/>
  <c r="F33" i="7"/>
  <c r="O33" i="7"/>
  <c r="K34" i="7"/>
  <c r="F45" i="7"/>
  <c r="K45" i="7"/>
  <c r="F50" i="7"/>
  <c r="T50" i="7"/>
  <c r="F62" i="7"/>
  <c r="K62" i="7"/>
  <c r="F22" i="7"/>
  <c r="F29" i="7"/>
  <c r="O29" i="7"/>
  <c r="F41" i="7"/>
  <c r="R41" i="7"/>
  <c r="F60" i="7"/>
  <c r="L60" i="7"/>
  <c r="Q45" i="7"/>
  <c r="Q26" i="7"/>
  <c r="L40" i="7"/>
  <c r="I40" i="7"/>
  <c r="L54" i="7"/>
  <c r="I41" i="7"/>
  <c r="O41" i="7"/>
  <c r="I33" i="7"/>
  <c r="Q33" i="7"/>
  <c r="N33" i="7"/>
  <c r="K33" i="7"/>
  <c r="L33" i="7"/>
  <c r="I61" i="7"/>
  <c r="R61" i="7"/>
  <c r="T29" i="7"/>
  <c r="N50" i="7"/>
  <c r="H50" i="7"/>
  <c r="O50" i="7"/>
  <c r="I50" i="7"/>
  <c r="Q50" i="7"/>
  <c r="R19" i="7"/>
  <c r="I19" i="7"/>
  <c r="O19" i="7"/>
  <c r="H19" i="7"/>
  <c r="K19" i="7"/>
  <c r="H35" i="7"/>
  <c r="L35" i="7"/>
  <c r="Q58" i="7"/>
  <c r="R48" i="7"/>
  <c r="H48" i="7"/>
  <c r="T66" i="7"/>
  <c r="K66" i="7"/>
  <c r="O66" i="7"/>
  <c r="N66" i="7"/>
  <c r="R66" i="7"/>
  <c r="N63" i="7"/>
  <c r="N22" i="7"/>
  <c r="O22" i="7"/>
  <c r="K22" i="7"/>
  <c r="L42" i="7"/>
  <c r="K42" i="7"/>
  <c r="O67" i="7"/>
  <c r="H67" i="7"/>
  <c r="K67" i="7"/>
  <c r="I67" i="7"/>
  <c r="Q42" i="7"/>
  <c r="I42" i="7"/>
  <c r="H41" i="7"/>
  <c r="H60" i="7"/>
  <c r="R42" i="7"/>
  <c r="O42" i="7"/>
  <c r="O18" i="7"/>
  <c r="I37" i="7"/>
  <c r="Q67" i="7"/>
  <c r="N42" i="7"/>
  <c r="K23" i="7"/>
  <c r="Q64" i="7"/>
  <c r="K40" i="7"/>
  <c r="O45" i="7"/>
  <c r="L64" i="7"/>
  <c r="O40" i="7"/>
  <c r="O26" i="7"/>
  <c r="O64" i="7"/>
  <c r="O62" i="7"/>
  <c r="O34" i="7"/>
  <c r="R62" i="7"/>
  <c r="H55" i="7"/>
  <c r="R23" i="7"/>
  <c r="L23" i="7"/>
  <c r="N48" i="7"/>
  <c r="L48" i="7"/>
  <c r="R58" i="7"/>
  <c r="K29" i="7"/>
  <c r="Q61" i="7"/>
  <c r="L61" i="7"/>
  <c r="T32" i="7"/>
  <c r="L18" i="7"/>
  <c r="T55" i="7"/>
  <c r="Q18" i="7"/>
  <c r="N64" i="7"/>
  <c r="O55" i="7"/>
  <c r="I64" i="7"/>
  <c r="R55" i="7"/>
  <c r="T24" i="7"/>
  <c r="O48" i="7"/>
  <c r="L58" i="7"/>
  <c r="H58" i="7"/>
  <c r="K61" i="7"/>
  <c r="O61" i="7"/>
  <c r="T64" i="7"/>
  <c r="I55" i="7"/>
  <c r="Q55" i="7"/>
  <c r="T45" i="7"/>
  <c r="T40" i="7"/>
  <c r="N55" i="7"/>
  <c r="R40" i="7"/>
  <c r="N24" i="7"/>
  <c r="K24" i="7"/>
  <c r="L67" i="7"/>
  <c r="H66" i="7"/>
  <c r="Q66" i="7"/>
  <c r="T48" i="7"/>
  <c r="O58" i="7"/>
  <c r="N58" i="7"/>
  <c r="T19" i="7"/>
  <c r="L19" i="7"/>
  <c r="K50" i="7"/>
  <c r="N57" i="7"/>
  <c r="R33" i="7"/>
  <c r="F38" i="7"/>
  <c r="K38" i="7"/>
  <c r="R32" i="7"/>
  <c r="F53" i="7"/>
  <c r="F27" i="7"/>
  <c r="F49" i="7"/>
  <c r="I49" i="7"/>
  <c r="N40" i="7"/>
  <c r="F52" i="7"/>
  <c r="F51" i="7"/>
  <c r="N67" i="7"/>
  <c r="F21" i="7"/>
  <c r="F43" i="7"/>
  <c r="O46" i="7"/>
  <c r="H46" i="7"/>
  <c r="T46" i="7"/>
  <c r="N46" i="7"/>
  <c r="Q46" i="7"/>
  <c r="K46" i="7"/>
  <c r="I46" i="7"/>
  <c r="R65" i="7"/>
  <c r="O65" i="7"/>
  <c r="T65" i="7"/>
  <c r="I65" i="7"/>
  <c r="Q65" i="7"/>
  <c r="H65" i="7"/>
  <c r="K28" i="7"/>
  <c r="L28" i="7"/>
  <c r="H28" i="7"/>
  <c r="R28" i="7"/>
  <c r="Q28" i="7"/>
  <c r="T28" i="7"/>
  <c r="N28" i="7"/>
  <c r="H47" i="7"/>
  <c r="K47" i="7"/>
  <c r="L47" i="7"/>
  <c r="R47" i="7"/>
  <c r="I47" i="7"/>
  <c r="Q47" i="7"/>
  <c r="O47" i="7"/>
  <c r="I26" i="7"/>
  <c r="L65" i="7"/>
  <c r="I29" i="7"/>
  <c r="Q29" i="7"/>
  <c r="L29" i="7"/>
  <c r="N29" i="7"/>
  <c r="R29" i="7"/>
  <c r="O28" i="7"/>
  <c r="N47" i="7"/>
  <c r="N18" i="7"/>
  <c r="K18" i="7"/>
  <c r="R18" i="7"/>
  <c r="T18" i="7"/>
  <c r="K32" i="7"/>
  <c r="I32" i="7"/>
  <c r="H32" i="7"/>
  <c r="N32" i="7"/>
  <c r="O32" i="7"/>
  <c r="L32" i="7"/>
  <c r="K36" i="7"/>
  <c r="I36" i="7"/>
  <c r="O36" i="7"/>
  <c r="N36" i="7"/>
  <c r="L36" i="7"/>
  <c r="Q36" i="7"/>
  <c r="H63" i="7"/>
  <c r="I63" i="7"/>
  <c r="L63" i="7"/>
  <c r="K63" i="7"/>
  <c r="Q63" i="7"/>
  <c r="R36" i="7"/>
  <c r="H36" i="7"/>
  <c r="R63" i="7"/>
  <c r="T63" i="7"/>
  <c r="L46" i="7"/>
  <c r="I28" i="7"/>
  <c r="I62" i="7"/>
  <c r="H62" i="7"/>
  <c r="N62" i="7"/>
  <c r="T26" i="7"/>
  <c r="N26" i="7"/>
  <c r="L26" i="7"/>
  <c r="K26" i="7"/>
  <c r="R26" i="7"/>
  <c r="N35" i="7"/>
  <c r="R35" i="7"/>
  <c r="T35" i="7"/>
  <c r="I35" i="7"/>
  <c r="O35" i="7"/>
  <c r="Q35" i="7"/>
  <c r="O57" i="7"/>
  <c r="Q57" i="7"/>
  <c r="H57" i="7"/>
  <c r="L57" i="7"/>
  <c r="I57" i="7"/>
  <c r="R57" i="7"/>
  <c r="N54" i="7"/>
  <c r="K54" i="7"/>
  <c r="I54" i="7"/>
  <c r="O54" i="7"/>
  <c r="T54" i="7"/>
  <c r="H54" i="7"/>
  <c r="R54" i="7"/>
  <c r="N37" i="7"/>
  <c r="Q37" i="7"/>
  <c r="H37" i="7"/>
  <c r="T37" i="7"/>
  <c r="O37" i="7"/>
  <c r="L37" i="7"/>
  <c r="R37" i="7"/>
  <c r="K37" i="7"/>
  <c r="I34" i="7"/>
  <c r="R34" i="7"/>
  <c r="Q34" i="7"/>
  <c r="H34" i="7"/>
  <c r="L34" i="7"/>
  <c r="N34" i="7"/>
  <c r="L62" i="7"/>
  <c r="R46" i="7"/>
  <c r="I18" i="7"/>
  <c r="Q62" i="7"/>
  <c r="T62" i="7"/>
  <c r="K35" i="7"/>
  <c r="H29" i="7"/>
  <c r="N65" i="7"/>
  <c r="K57" i="7"/>
  <c r="T60" i="7"/>
  <c r="R60" i="7"/>
  <c r="N60" i="7"/>
  <c r="O60" i="7"/>
  <c r="I60" i="7"/>
  <c r="K60" i="7"/>
  <c r="Q60" i="7"/>
  <c r="L22" i="7"/>
  <c r="I22" i="7"/>
  <c r="T22" i="7"/>
  <c r="H22" i="7"/>
  <c r="Q22" i="7"/>
  <c r="R22" i="7"/>
  <c r="O24" i="7"/>
  <c r="I24" i="7"/>
  <c r="L24" i="7"/>
  <c r="Q24" i="7"/>
  <c r="R24" i="7"/>
  <c r="Q41" i="7"/>
  <c r="N41" i="7"/>
  <c r="K41" i="7"/>
  <c r="T41" i="7"/>
  <c r="N45" i="7"/>
  <c r="L45" i="7"/>
  <c r="I45" i="7"/>
  <c r="R53" i="7"/>
  <c r="Q53" i="7"/>
  <c r="Q51" i="7"/>
  <c r="O51" i="7"/>
  <c r="N51" i="7"/>
  <c r="H56" i="7"/>
  <c r="R56" i="7"/>
  <c r="Q56" i="7"/>
  <c r="N56" i="7"/>
  <c r="I56" i="7"/>
  <c r="H45" i="7"/>
  <c r="I51" i="7"/>
  <c r="H53" i="7"/>
  <c r="O53" i="7"/>
  <c r="L41" i="7"/>
  <c r="R45" i="7"/>
  <c r="T56" i="7"/>
  <c r="T38" i="7"/>
  <c r="L50" i="7"/>
  <c r="R50" i="7"/>
  <c r="H33" i="7"/>
  <c r="T33" i="7"/>
  <c r="T23" i="7"/>
  <c r="N23" i="7"/>
  <c r="O23" i="7"/>
  <c r="I23" i="7"/>
  <c r="H23" i="7"/>
  <c r="I48" i="7"/>
  <c r="K48" i="7"/>
  <c r="N61" i="7"/>
  <c r="H61" i="7"/>
  <c r="R64" i="7"/>
  <c r="H64" i="7"/>
  <c r="L56" i="7"/>
  <c r="H40" i="7"/>
  <c r="K55" i="7"/>
  <c r="H27" i="7"/>
  <c r="L27" i="7"/>
  <c r="L52" i="7"/>
  <c r="T52" i="7"/>
  <c r="R67" i="7"/>
  <c r="L66" i="7"/>
  <c r="K58" i="7"/>
  <c r="I58" i="7"/>
  <c r="N19" i="7"/>
  <c r="O43" i="7"/>
  <c r="F39" i="7"/>
  <c r="F20" i="7"/>
  <c r="L43" i="7"/>
  <c r="F31" i="7"/>
  <c r="F44" i="7"/>
  <c r="F59" i="7"/>
  <c r="I43" i="7"/>
  <c r="F25" i="7"/>
  <c r="F30" i="7"/>
  <c r="L49" i="7"/>
  <c r="H51" i="7"/>
  <c r="T51" i="7"/>
  <c r="L51" i="7"/>
  <c r="R51" i="7"/>
  <c r="K51" i="7"/>
  <c r="I27" i="7"/>
  <c r="N27" i="7"/>
  <c r="T27" i="7"/>
  <c r="Q27" i="7"/>
  <c r="K27" i="7"/>
  <c r="R27" i="7"/>
  <c r="O27" i="7"/>
  <c r="H49" i="7"/>
  <c r="R49" i="7"/>
  <c r="K49" i="7"/>
  <c r="O49" i="7"/>
  <c r="Q49" i="7"/>
  <c r="N49" i="7"/>
  <c r="T49" i="7"/>
  <c r="H43" i="7"/>
  <c r="T43" i="7"/>
  <c r="Q43" i="7"/>
  <c r="N43" i="7"/>
  <c r="R43" i="7"/>
  <c r="K43" i="7"/>
  <c r="H52" i="7"/>
  <c r="Q52" i="7"/>
  <c r="K52" i="7"/>
  <c r="N52" i="7"/>
  <c r="R52" i="7"/>
  <c r="I52" i="7"/>
  <c r="O52" i="7"/>
  <c r="K53" i="7"/>
  <c r="T53" i="7"/>
  <c r="N53" i="7"/>
  <c r="I53" i="7"/>
  <c r="L53" i="7"/>
  <c r="I38" i="7"/>
  <c r="H38" i="7"/>
  <c r="L38" i="7"/>
  <c r="N38" i="7"/>
  <c r="O38" i="7"/>
  <c r="R38" i="7"/>
  <c r="Q38" i="7"/>
  <c r="R21" i="7"/>
  <c r="I21" i="7"/>
  <c r="Q21" i="7"/>
  <c r="L21" i="7"/>
  <c r="O21" i="7"/>
  <c r="N21" i="7"/>
  <c r="H21" i="7"/>
  <c r="T21" i="7"/>
  <c r="K21" i="7"/>
  <c r="Q20" i="7"/>
  <c r="L20" i="7"/>
  <c r="H20" i="7"/>
  <c r="K20" i="7"/>
  <c r="I20" i="7"/>
  <c r="T20" i="7"/>
  <c r="U63" i="7"/>
  <c r="O20" i="7"/>
  <c r="R20" i="7"/>
  <c r="N20" i="7"/>
  <c r="N25" i="7"/>
  <c r="H25" i="7"/>
  <c r="T25" i="7"/>
  <c r="Q25" i="7"/>
  <c r="K25" i="7"/>
  <c r="O25" i="7"/>
  <c r="R25" i="7"/>
  <c r="L25" i="7"/>
  <c r="I25" i="7"/>
  <c r="L31" i="7"/>
  <c r="Q31" i="7"/>
  <c r="O31" i="7"/>
  <c r="T31" i="7"/>
  <c r="N31" i="7"/>
  <c r="I31" i="7"/>
  <c r="K31" i="7"/>
  <c r="H31" i="7"/>
  <c r="R31" i="7"/>
  <c r="L59" i="7"/>
  <c r="Q59" i="7"/>
  <c r="T59" i="7"/>
  <c r="K59" i="7"/>
  <c r="R59" i="7"/>
  <c r="H59" i="7"/>
  <c r="I59" i="7"/>
  <c r="O59" i="7"/>
  <c r="N59" i="7"/>
  <c r="H30" i="7"/>
  <c r="R30" i="7"/>
  <c r="I30" i="7"/>
  <c r="O30" i="7"/>
  <c r="Q30" i="7"/>
  <c r="L30" i="7"/>
  <c r="N30" i="7"/>
  <c r="K30" i="7"/>
  <c r="T30" i="7"/>
  <c r="H44" i="7"/>
  <c r="T44" i="7"/>
  <c r="R44" i="7"/>
  <c r="K44" i="7"/>
  <c r="O44" i="7"/>
  <c r="Q44" i="7"/>
  <c r="L44" i="7"/>
  <c r="I44" i="7"/>
  <c r="N44" i="7"/>
  <c r="L39" i="7"/>
  <c r="O39" i="7"/>
  <c r="I39" i="7"/>
  <c r="K39" i="7"/>
  <c r="N39" i="7"/>
  <c r="H39" i="7"/>
  <c r="T39" i="7"/>
  <c r="Q39" i="7"/>
  <c r="R39" i="7"/>
  <c r="U46" i="7"/>
  <c r="U22" i="7"/>
  <c r="U67" i="7"/>
  <c r="U61" i="7"/>
  <c r="U39" i="7"/>
  <c r="U23" i="7"/>
  <c r="U30" i="7"/>
  <c r="U59" i="7"/>
  <c r="U65" i="7"/>
  <c r="U37" i="7"/>
  <c r="U38" i="7"/>
  <c r="U31" i="7"/>
  <c r="U33" i="7"/>
  <c r="U20" i="7"/>
  <c r="U64" i="7"/>
  <c r="U34" i="7"/>
  <c r="U51" i="7"/>
  <c r="U36" i="7"/>
  <c r="U50" i="7"/>
  <c r="U32" i="7"/>
  <c r="U57" i="7"/>
  <c r="U28" i="7"/>
  <c r="U18" i="7"/>
  <c r="U40" i="7"/>
  <c r="U54" i="7"/>
  <c r="U52" i="7"/>
  <c r="U21" i="7"/>
  <c r="U45" i="7"/>
  <c r="U60" i="7"/>
  <c r="U47" i="7"/>
  <c r="U27" i="7"/>
  <c r="U48" i="7"/>
  <c r="U58" i="7"/>
  <c r="U43" i="7"/>
  <c r="U44" i="7"/>
  <c r="U41" i="7"/>
  <c r="U26" i="7"/>
  <c r="U62" i="7"/>
  <c r="U25" i="7"/>
  <c r="U24" i="7"/>
  <c r="U35" i="7"/>
  <c r="U56" i="7"/>
  <c r="U53" i="7"/>
  <c r="U42" i="7"/>
  <c r="U66" i="7"/>
  <c r="U19" i="7"/>
  <c r="U29" i="7"/>
  <c r="U55" i="7"/>
  <c r="U49" i="7"/>
  <c r="AJ65" i="7"/>
  <c r="AL65" i="7"/>
  <c r="AJ54" i="7"/>
  <c r="AL54" i="7"/>
  <c r="AJ35" i="7"/>
  <c r="AL35" i="7"/>
  <c r="AJ51" i="7"/>
  <c r="AL51" i="7"/>
  <c r="AJ29" i="7"/>
  <c r="AL29" i="7"/>
  <c r="AJ23" i="7"/>
  <c r="AL23" i="7"/>
  <c r="AJ38" i="7"/>
  <c r="AL38" i="7"/>
  <c r="AJ40" i="7"/>
  <c r="AL40" i="7"/>
  <c r="AJ39" i="7"/>
  <c r="AL39" i="7"/>
  <c r="AJ63" i="7"/>
  <c r="AL63" i="7"/>
  <c r="AJ44" i="7"/>
  <c r="AL44" i="7"/>
  <c r="AJ48" i="7"/>
  <c r="AL48" i="7"/>
  <c r="AJ59" i="7"/>
  <c r="AL59" i="7"/>
  <c r="AJ53" i="7"/>
  <c r="AL53" i="7"/>
  <c r="AJ18" i="7"/>
  <c r="AL18" i="7"/>
  <c r="AJ43" i="7"/>
  <c r="AL43" i="7"/>
  <c r="AJ66" i="7"/>
  <c r="AL66" i="7"/>
  <c r="AJ56" i="7"/>
  <c r="AL56" i="7"/>
  <c r="AJ61" i="7"/>
  <c r="AL61" i="7"/>
  <c r="AJ37" i="7"/>
  <c r="AL37" i="7"/>
  <c r="AJ42" i="7"/>
  <c r="AL42" i="7"/>
  <c r="AJ24" i="7"/>
  <c r="AL24" i="7"/>
  <c r="AJ50" i="7"/>
  <c r="AL50" i="7"/>
  <c r="AJ31" i="7"/>
  <c r="AL31" i="7"/>
  <c r="AJ47" i="7"/>
  <c r="AL47" i="7"/>
  <c r="AJ52" i="7"/>
  <c r="AL52" i="7"/>
  <c r="AJ33" i="7"/>
  <c r="AL33" i="7"/>
  <c r="AJ60" i="7"/>
  <c r="AL60" i="7"/>
  <c r="AJ19" i="7"/>
  <c r="AL19" i="7"/>
  <c r="AJ64" i="7"/>
  <c r="AL64" i="7"/>
  <c r="AJ32" i="7"/>
  <c r="AL32" i="7"/>
  <c r="AJ30" i="7"/>
  <c r="AL30" i="7"/>
  <c r="AJ20" i="7"/>
  <c r="AL20" i="7"/>
  <c r="AJ57" i="7"/>
  <c r="AL57" i="7"/>
  <c r="AJ28" i="7"/>
  <c r="AL28" i="7"/>
  <c r="AJ22" i="7"/>
  <c r="AL22" i="7"/>
  <c r="AJ55" i="7"/>
  <c r="AL55" i="7"/>
  <c r="AJ41" i="7"/>
  <c r="AL41" i="7"/>
  <c r="AJ67" i="7"/>
  <c r="AL67" i="7"/>
  <c r="AJ49" i="7"/>
  <c r="AL49" i="7"/>
  <c r="AJ21" i="7"/>
  <c r="AL21" i="7"/>
  <c r="AJ27" i="7"/>
  <c r="AL27" i="7"/>
  <c r="AJ62" i="7"/>
  <c r="AL62" i="7"/>
  <c r="AJ26" i="7"/>
  <c r="AL26" i="7"/>
  <c r="AJ36" i="7"/>
  <c r="AL36" i="7"/>
  <c r="AJ34" i="7"/>
  <c r="AL34" i="7"/>
  <c r="AJ25" i="7"/>
  <c r="AL25" i="7"/>
  <c r="AJ45" i="7"/>
  <c r="AL45" i="7"/>
  <c r="AJ58" i="7"/>
  <c r="AL58" i="7"/>
  <c r="AJ46" i="7"/>
  <c r="AL46" i="7"/>
</calcChain>
</file>

<file path=xl/sharedStrings.xml><?xml version="1.0" encoding="utf-8"?>
<sst xmlns="http://schemas.openxmlformats.org/spreadsheetml/2006/main" count="755" uniqueCount="510">
  <si>
    <t>Security Policy Review</t>
  </si>
  <si>
    <t>For acceptable use of this tool, refer to Info-Tech's Terms of Use. These documents are intended to supply general information only, not specific professional or personal advice, and are not intended to be used as a substitute for any kind of professional advice. Use this document either in whole or in part as a basis and guide for document creation. To customize this document with corporate marks and titles, simply replace the Info-Tech information in the Header and Footer fields of this document.</t>
  </si>
  <si>
    <t>Dropdown</t>
  </si>
  <si>
    <t>Security Risk Management</t>
  </si>
  <si>
    <t>Identity &amp; Access Management</t>
  </si>
  <si>
    <t>Asset Management</t>
  </si>
  <si>
    <t>Cryptography Management</t>
  </si>
  <si>
    <t>Security Incident Management</t>
  </si>
  <si>
    <t>Backup &amp; Recovery</t>
  </si>
  <si>
    <t>Context and Leadership</t>
  </si>
  <si>
    <t>Data Security</t>
  </si>
  <si>
    <t>N/A</t>
  </si>
  <si>
    <t>Yes</t>
  </si>
  <si>
    <t>No</t>
  </si>
  <si>
    <t>Free text</t>
  </si>
  <si>
    <t>Checklist Item</t>
  </si>
  <si>
    <t>Electronic Communication and Internet Use</t>
  </si>
  <si>
    <t>Mobile Device Use</t>
  </si>
  <si>
    <t>Clean Desk and Printing</t>
  </si>
  <si>
    <t>Incident Response and Reporting</t>
  </si>
  <si>
    <t>Security Awareness and Training</t>
  </si>
  <si>
    <t>Security Prevention</t>
  </si>
  <si>
    <t>Info-Tech Framework</t>
  </si>
  <si>
    <t>Link to Info-Tech Policy Template</t>
  </si>
  <si>
    <t>Cryptography</t>
  </si>
  <si>
    <t>Horizontal Axis
(X-Axis)</t>
  </si>
  <si>
    <t>Vertical Axis
(Y-Axis)</t>
  </si>
  <si>
    <t>Ranked Order</t>
  </si>
  <si>
    <t>Highest Value</t>
  </si>
  <si>
    <t>Appearing 1st</t>
  </si>
  <si>
    <t>TOP RIGHT</t>
  </si>
  <si>
    <t>Lowest Value</t>
  </si>
  <si>
    <t>Appearing 2nd</t>
  </si>
  <si>
    <t>BOTTOM RIGHT</t>
  </si>
  <si>
    <t>Mid-Point Value</t>
  </si>
  <si>
    <t>Appearing 3rd</t>
  </si>
  <si>
    <t>TOP LEFT</t>
  </si>
  <si>
    <t>Appearing 4th</t>
  </si>
  <si>
    <t>BOTTOM LEFT</t>
  </si>
  <si>
    <t>TOP RIGHT
(Data Series 1)</t>
  </si>
  <si>
    <t>BOTTOM RIGHT
(Data Series 2)</t>
  </si>
  <si>
    <t>TOP LEFT
(Data Series 3)</t>
  </si>
  <si>
    <t>BOTTOM LEFT
(Data Series 4)</t>
  </si>
  <si>
    <t>Create Sorted List</t>
  </si>
  <si>
    <t>Label</t>
  </si>
  <si>
    <t>X Value</t>
  </si>
  <si>
    <t>Y Value</t>
  </si>
  <si>
    <t>Quadrant?</t>
  </si>
  <si>
    <t>Arbitrary Factor</t>
  </si>
  <si>
    <t>Rank</t>
  </si>
  <si>
    <t>Quadrant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</si>
  <si>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</si>
  <si>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</si>
  <si>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</si>
  <si>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</si>
  <si>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</si>
  <si>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</si>
  <si>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</si>
  <si>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</si>
  <si>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</si>
  <si>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</si>
  <si>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</si>
  <si>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</si>
  <si>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</si>
  <si>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</si>
  <si>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</si>
  <si>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</si>
  <si>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</si>
  <si>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</si>
  <si>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</si>
  <si>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</si>
  <si>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</si>
  <si>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</si>
  <si>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</si>
  <si>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</si>
  <si>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</si>
  <si>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</si>
  <si>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</si>
  <si>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</si>
  <si>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</si>
  <si>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</si>
  <si>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</si>
  <si>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</si>
  <si>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</si>
  <si>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</si>
  <si>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</si>
  <si>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</si>
  <si>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</si>
  <si>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</si>
  <si>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</si>
  <si>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</si>
  <si>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</si>
  <si>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</si>
  <si>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</si>
  <si>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</si>
  <si>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</si>
  <si>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</si>
  <si>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</si>
  <si>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</si>
  <si>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</si>
  <si>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</si>
  <si>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Security requirements must be identified and implemented when developing applications, including when the development is outsourced.</t>
  </si>
  <si>
    <t>Development and test environments must be logically separate from production environments.</t>
  </si>
  <si>
    <t>Data used for testing must be protected using anonymization or similar methods.</t>
  </si>
  <si>
    <t>Vulnerabilities in source code libraries and runtime environments must be identified and remediated.</t>
  </si>
  <si>
    <t>Code analysis, security testing, and vulnerability scanning must be done before deployment.</t>
  </si>
  <si>
    <t>Security configuration standards must be developed and implemented for databases and middleware.</t>
  </si>
  <si>
    <t>Unapproved applications must be identified and removed.</t>
  </si>
  <si>
    <t>Applications must generate audit trails for security events.</t>
  </si>
  <si>
    <t>Analyst Comments</t>
  </si>
  <si>
    <t>Domain</t>
  </si>
  <si>
    <t>General</t>
  </si>
  <si>
    <t>Asset discovery must be conducted to identify devices not in the inventory.</t>
  </si>
  <si>
    <t>Assign ownership for assets.</t>
  </si>
  <si>
    <t>Classify assets based on criticality and value to the organization and label and tag as needed.</t>
  </si>
  <si>
    <t>Implement a process for the communication and return of assets.</t>
  </si>
  <si>
    <t>Ensure removable media is protected and managed.</t>
  </si>
  <si>
    <t>Media must be appropriately sanitized at end of life or prior to being released for reuse to ensure that data cannot be recovered from it.</t>
  </si>
  <si>
    <t>Hardware assets must be tracked during transfers and disposal.</t>
  </si>
  <si>
    <t>Backup and Recovery</t>
  </si>
  <si>
    <t>Data must be backed up, maintained, and tested to support recovery requirements.</t>
  </si>
  <si>
    <t>Backups must be tested to ensure that they are effectively taking place and can be recovered.</t>
  </si>
  <si>
    <t>Any backup or recovery service providers must meet defined security requirements.</t>
  </si>
  <si>
    <t>Data backups must be protected against ransomware and other threats.</t>
  </si>
  <si>
    <t>Disaster recovery and business continuity plans must include procedures for recovering critical security services.</t>
  </si>
  <si>
    <t>InfoSec in Business Continuity Planning</t>
  </si>
  <si>
    <t>Resiliency requirements for security services must be defined and implemented.</t>
  </si>
  <si>
    <t>Security continuity must be tested as part of disaster recovery and business continuity testing.</t>
  </si>
  <si>
    <t>Data in the cloud must be protected across environments and to the level required based on the data classification level.</t>
  </si>
  <si>
    <t>Identities and access within cloud environments must be managed, preferably using federated identity management.</t>
  </si>
  <si>
    <t>Cloud systems’ trust relationships must be modeled out between different cloud instances and on-premises systems.</t>
  </si>
  <si>
    <t>Cloud security risks must be assessed and managed across the organization.</t>
  </si>
  <si>
    <t>All security-related compliance requirements must be identified.</t>
  </si>
  <si>
    <t>All compliance obligations must be abstracted to an actionable and communicable level.</t>
  </si>
  <si>
    <t>Accountability and responsibility must be clearly defined for compliance management processes.</t>
  </si>
  <si>
    <t>All security-related compliance obligations must be managed.</t>
  </si>
  <si>
    <t>Audit Management</t>
  </si>
  <si>
    <t xml:space="preserve">Compliance Management </t>
  </si>
  <si>
    <t>Testing of security controls should always be conducted by an independent audit function.</t>
  </si>
  <si>
    <t>Security controls must be periodically tested for effectiveness.</t>
  </si>
  <si>
    <t>Deficiencies in security controls must be prioritized and corrected.</t>
  </si>
  <si>
    <t>Results of security audits must be communicated to relevant stakeholders.</t>
  </si>
  <si>
    <t xml:space="preserve">Data Security </t>
  </si>
  <si>
    <t>Data must be protected when in transit externally, in accordance with its classification.</t>
  </si>
  <si>
    <t>Ensure data is only shared externally through approved methods.</t>
  </si>
  <si>
    <t>Data must be protected when being printed and in hardcopy, in accordance with its classification.</t>
  </si>
  <si>
    <t>Develop and implement data retention and disposal standards.</t>
  </si>
  <si>
    <t>Data integrity must be protected in accordance with its classification.</t>
  </si>
  <si>
    <t>Ensure data at rest is protected in accordance with its classification.</t>
  </si>
  <si>
    <t>Implement data loss prevention processes and technologies.</t>
  </si>
  <si>
    <t>Standards must be defined for permitted cryptographic algorithms and protocols.</t>
  </si>
  <si>
    <t>Certificates that are used to authenticate systems must be acquired and managed securely.</t>
  </si>
  <si>
    <t>Cryptographic keys must be created and managed securely.</t>
  </si>
  <si>
    <t>Endpoint Security</t>
  </si>
  <si>
    <t>Ensure endpoint sessions are protected, including by limiting unsuccessful login attempts and locking out sessions after predetermined periods of inactivity.</t>
  </si>
  <si>
    <t>Security configuration standards for endpoint operating systems and device types must be defined and documented.</t>
  </si>
  <si>
    <t>Endpoints must be protected from malicious remote-based control.</t>
  </si>
  <si>
    <t>Nonessential services, network ports, and protocols must be disabled or restricted on endpoints.</t>
  </si>
  <si>
    <t>File integrity monitoring must be implemented on critical systems.</t>
  </si>
  <si>
    <t>Workspaces on mobile devices must be containerized where appropriate.</t>
  </si>
  <si>
    <t>Mobile devices and laptops that may hold sensitive data must be encrypted.</t>
  </si>
  <si>
    <t>Removable media that may hold sensitive data must be encrypted.</t>
  </si>
  <si>
    <t>Risks associated with unsupported software and operating systems must be identified and mitigated.</t>
  </si>
  <si>
    <t>Non-privileged users must be restricted from installing applications or changing security configurations on endpoints.</t>
  </si>
  <si>
    <t>Malicious Code Protection</t>
  </si>
  <si>
    <t>Malware protection must be implemented on endpoints and appropriate gateways.</t>
  </si>
  <si>
    <t>Malware protection software must be kept up to date.</t>
  </si>
  <si>
    <t>Email attachments must be assessed using sandboxing to identify potential malicious code.</t>
  </si>
  <si>
    <t>Human Resource Security</t>
  </si>
  <si>
    <t>Access rights must be removed or modified when employees are terminated or change roles.</t>
  </si>
  <si>
    <t>Automation or integration must be used to ensure that IT is notified in a timely manner when employees and contractors are terminated.</t>
  </si>
  <si>
    <t>Ensure the information security program has adequate staffing to meet its defined goals.</t>
  </si>
  <si>
    <t>The security program’s organizational structure and specific roles must be defined, including dedicated staff, contributing staff, governance committees, and external service providers.</t>
  </si>
  <si>
    <t>Security program staff must have the necessary competencies and ongoing training to perform their responsibilities.</t>
  </si>
  <si>
    <t>Develop a job rotation or cross-training program for security individuals to learn about other roles and responsibilities and minimize single points of failure.</t>
  </si>
  <si>
    <t>Create an information security steering committee that includes IT, business stakeholders, and senior management to provide direction to and oversight for the information security program.</t>
  </si>
  <si>
    <t xml:space="preserve">Identity and Access Management </t>
  </si>
  <si>
    <t>Users, processes, and devices must be authenticated prior to being granted system access.</t>
  </si>
  <si>
    <t>Incorporate the principles of least privilege and separation of duties into access permissions.</t>
  </si>
  <si>
    <t>Users, processes, and devices must be assigned unique identifiers.</t>
  </si>
  <si>
    <t>User access grants to systems and information must be approved by appropriate authorities.</t>
  </si>
  <si>
    <t>User access to systems and information must be revoked when no longer required.</t>
  </si>
  <si>
    <t>User accounts for temporary users must be configured with appropriate expiry dates.</t>
  </si>
  <si>
    <t>User accounts must be disabled when not in use (e.g. long-term disability, maternity/paternity leave, sabbaticals).</t>
  </si>
  <si>
    <t>Temporary passwords must be generated randomly, communicated to users securely, and set to require change at first use.</t>
  </si>
  <si>
    <t>User access activities must be regularly monitored and logged.</t>
  </si>
  <si>
    <t>User accounts must be disabled or removed after a period of inactivity.</t>
  </si>
  <si>
    <t>All user access privileges must be regularly reviewed for appropriateness. User identities and credentials must be issued, managed, verified, revoked, and audited for authorized devices, users, and processes.</t>
  </si>
  <si>
    <t>Privileged accounts must only be used as required to access privileged functions.</t>
  </si>
  <si>
    <t>Shared administrative accounts must be appropriately managed. Active management includes the acts of establishing, activating, modifying, disabling, and removing accounts from information systems.</t>
  </si>
  <si>
    <t>Default passwords must be changed on all built-in accounts within directories and devices.</t>
  </si>
  <si>
    <t>Password and other credential sharing are disallowed by this policy.</t>
  </si>
  <si>
    <t>Passwords and other credentials must be encrypted in transit and at rest.</t>
  </si>
  <si>
    <t>There must be a centralized user directory for authorization and authentication.</t>
  </si>
  <si>
    <t xml:space="preserve">Information Security </t>
  </si>
  <si>
    <t>Dedicated policies will be developed for needed areas of information security.</t>
  </si>
  <si>
    <t>Security policies will be distributed to all necessary employees and communicated effectively.</t>
  </si>
  <si>
    <t>Security policy exceptions will be documented and approved.</t>
  </si>
  <si>
    <t>Security policies will be enforced and implemented across the enterprise, with embedded violation handling protocols.</t>
  </si>
  <si>
    <t>Security policies will be regularly reviewed, evaluated, and updated.</t>
  </si>
  <si>
    <t>A target state for information security will be defined and will reflect the expectations and requirements of key stakeholders.</t>
  </si>
  <si>
    <t>The scope of information security programs will be fully defined.</t>
  </si>
  <si>
    <t>The target state for information security will reflect the security risks to the organization, including specific industry sector and geographic risks.</t>
  </si>
  <si>
    <t>The governance structure for information security will be defined.</t>
  </si>
  <si>
    <t>Metrics must be defined to measure the effectiveness of the security program.</t>
  </si>
  <si>
    <t>Ensure security metrics are communicated to relevant stakeholders.</t>
  </si>
  <si>
    <t>Metrics provided to senior management should be actionable and support decision making.</t>
  </si>
  <si>
    <t>Develop a process to continuously improve the security program based on collected metrics.</t>
  </si>
  <si>
    <t xml:space="preserve">Network Security </t>
  </si>
  <si>
    <t>Traffic between network zones and between internal and public networks must be controlled.</t>
  </si>
  <si>
    <t>Wireless and wired guest networks must be separated from internal networks by firewalls.</t>
  </si>
  <si>
    <t>Ensure that internal wireless networks are protected with encryption and device authentication.</t>
  </si>
  <si>
    <t>Networks must be segmented into zones based on risk.</t>
  </si>
  <si>
    <t>Define and implement standards for access control to internal networks, including restrictions on wireless connections from employee-owned devices.</t>
  </si>
  <si>
    <t>Limit remote access to controlled and managed access points and channels.</t>
  </si>
  <si>
    <t>Remote access must be limited to authorized users and devices.</t>
  </si>
  <si>
    <t>Implement a secure method for third parties (e.g. contractors, vendors, guests) to access the organization’s network.</t>
  </si>
  <si>
    <t>Networks must be monitored for suspicious traffic.</t>
  </si>
  <si>
    <t>Configure firewalls with default deny rules.</t>
  </si>
  <si>
    <t>Unauthorized devices and access points must be identified and removed.</t>
  </si>
  <si>
    <t>Network services (e.g. DNS, DHCP, routing protocols) must be secured.</t>
  </si>
  <si>
    <t>Mobile device management processes and technology must enforce security controls on corporate-owned mobile devices.</t>
  </si>
  <si>
    <t>Implement email anti-spoofing mechanisms.</t>
  </si>
  <si>
    <t>Augment traditional firewall and monitoring capabilities with advanced systems such as intrusion prevention, web application firewalls, and deep packet inspection.</t>
  </si>
  <si>
    <t>Physical and Environmental Security</t>
  </si>
  <si>
    <t>Physical access to sensitive areas and assets must be controlled and monitored.</t>
  </si>
  <si>
    <t>Environmental threats must be identified and mitigated.</t>
  </si>
  <si>
    <t>Visitors must be identified, logged, and escorted as required.</t>
  </si>
  <si>
    <t>IT equipment outside of data centers must be physically protected.</t>
  </si>
  <si>
    <t>Activities of maintenance personnel must be monitored.</t>
  </si>
  <si>
    <t>Physical access devices (e.g. cards, tokens) and identifiers must be controlled and managed.</t>
  </si>
  <si>
    <t>Content for end-user training will consist of general security awareness knowledge and organizational security policies and procedures.</t>
  </si>
  <si>
    <t>Higher risk roles will be identified and receive additional security awareness and training designed to mitigate specific risks associated with those roles.</t>
  </si>
  <si>
    <t>Acceptable use policies will be developed and communicated to all stakeholders.</t>
  </si>
  <si>
    <t xml:space="preserve">Security Incident Management </t>
  </si>
  <si>
    <t>Assign responsibilities for security incident management.</t>
  </si>
  <si>
    <t>Implement mechanisms for employees, customers, and third parties to report security vulnerabilities.</t>
  </si>
  <si>
    <t>Response capabilities must be maintained for required time frames (e.g. 24/7).</t>
  </si>
  <si>
    <t>Security incidents must be documented and tracked.</t>
  </si>
  <si>
    <t>Security incidents must be classified according to potential impact.</t>
  </si>
  <si>
    <t>Create a security incident management plan that includes specific procedures for high-impact incident types.</t>
  </si>
  <si>
    <t>Develop a learning process for the information gained from security incidents.</t>
  </si>
  <si>
    <t>Incidents must be reported to internal and external stakeholders as required.</t>
  </si>
  <si>
    <t>Security incident response capabilities must be tested periodically.</t>
  </si>
  <si>
    <t>Integrate security incident response with enterprise crisis management processes.</t>
  </si>
  <si>
    <t>Forensic investigations must be performed as part of security incident management.</t>
  </si>
  <si>
    <t>Forensic evidence and e-discovery data must be collected and preserved as required.</t>
  </si>
  <si>
    <t>The security risk tolerance must be established.</t>
  </si>
  <si>
    <t>Risk assessments must be conducted using an industry standard methodology that includes identification of assets, threats, vulnerabilities, and impacts.</t>
  </si>
  <si>
    <t>Risk assessments must be conducted periodically based upon an approved scope and schedule.</t>
  </si>
  <si>
    <t>There must be an established risk treatment process, including mechanisms for prioritization, acceptance, mitigation, and transfer.</t>
  </si>
  <si>
    <t>Identified security risks must be inventoried in a central repository such as a risk register.</t>
  </si>
  <si>
    <t>The security risk management program must be integrated with any enterprise-level risk management program or practices.</t>
  </si>
  <si>
    <t>All security risks must be communicated to the necessary individuals, especially those from the security team and affected business owners.</t>
  </si>
  <si>
    <t>Vendors must be assessed for supply chain security risks prior to entering into agreements.</t>
  </si>
  <si>
    <t>Agreements with vendors must include appropriate security requirements to mitigate security risks.</t>
  </si>
  <si>
    <t>Vendors must be monitored to confirm that they are meeting their contractual security requirements.</t>
  </si>
  <si>
    <t xml:space="preserve">Security Threat Detection </t>
  </si>
  <si>
    <t>Security log and event information must be correlated and analyzed to detect potential incidents.</t>
  </si>
  <si>
    <t>Alerts from intrusion monitoring systems must be investigated.</t>
  </si>
  <si>
    <t>Detection mechanisms must be implemented for cyber-enabled fraud (e.g. business compromise emails).</t>
  </si>
  <si>
    <t>Cyberthreat hunting must be conducted based on indicators of compromise.</t>
  </si>
  <si>
    <t>Advanced threat analysis processes and tools must be used to detect advanced persistent threats (APTs).</t>
  </si>
  <si>
    <t>External security intelligence must be gathered and analyzed in a timely manner.</t>
  </si>
  <si>
    <t>Threat profiling must be conducted to identify and mitigate emerging threats.</t>
  </si>
  <si>
    <t>Mechanisms for detecting insider threats must be implemented.</t>
  </si>
  <si>
    <t>Detection tools must be regularly fine-tuned to reduce false positives and false negatives.</t>
  </si>
  <si>
    <t>Ensure system access can be traced to unique individuals.</t>
  </si>
  <si>
    <t>Ensure all clocks have been synchronized to ensure that event logs use a common time source.</t>
  </si>
  <si>
    <t>Ensure security logging requirements have been identified and implemented.</t>
  </si>
  <si>
    <t>Ensure monitoring systems are configured to record packet data for traffic crossing network boundaries.</t>
  </si>
  <si>
    <t>Ensure security logs are aggregated to a central log management system.</t>
  </si>
  <si>
    <t>Ensure logs are regularly reviewed to identify anomalies or abnormal events.</t>
  </si>
  <si>
    <t>Ensure log information is protected and retained for an appropriate time.</t>
  </si>
  <si>
    <t>Ensure log capacity requirements are identified and managed.</t>
  </si>
  <si>
    <t xml:space="preserve">System Configuration and Change Management </t>
  </si>
  <si>
    <t>Changes to systems must be reviewed and approved prior to implementation.</t>
  </si>
  <si>
    <t>Changes to systems must be assessed for impacts based on dependencies between systems.</t>
  </si>
  <si>
    <t>Systems must be monitored for unauthorized changes to security configurations.</t>
  </si>
  <si>
    <t>All significant changes must be logged.</t>
  </si>
  <si>
    <t>All changes must be planned and tested before being implemented.</t>
  </si>
  <si>
    <t>Changes must be assessed for potential security impacts.</t>
  </si>
  <si>
    <t>Changes must be assessed for potential security impacts on disaster recovery and business continuity plans.</t>
  </si>
  <si>
    <t xml:space="preserve">Vulnerability Management </t>
  </si>
  <si>
    <t>Vulnerability assessment must be conducted on internal and external systems in accordance with an approved scope and schedule.</t>
  </si>
  <si>
    <t>Required security patches must be identified, prioritized, tested, and deployed in a timely manner according to risk.</t>
  </si>
  <si>
    <t>Patching processes must be applied to all platforms and device types in use.</t>
  </si>
  <si>
    <t>Identified vulnerabilities must be prioritized and remediated according to risk.</t>
  </si>
  <si>
    <t>Acceptable Use</t>
  </si>
  <si>
    <t>Acceptable use policies must be developed and communicated to stakeholders.</t>
  </si>
  <si>
    <t>IT assets, such as laptops and mobile devices, must be used only by the people to whom they have been issued. The person to whom the device was issued is ultimately responsible for any actions performed with the device.</t>
  </si>
  <si>
    <t>Users must always protect all corporate-managed IT assets, keeping them physically and logically secured and under the control of the user.</t>
  </si>
  <si>
    <t>Information should only be stored on removable media when absolutely required in the performance of the user’s role (e.g. USB shared between two employees during a conference).</t>
  </si>
  <si>
    <t>Mobile devices (e.g. smartphones, tablets) must not be used as removable media to transfer or store any business or customer data.</t>
  </si>
  <si>
    <t>Use of removable media is not allowed on external or non-company-issued systems.</t>
  </si>
  <si>
    <t>Upon completion of the assigned duties, all data must be deleted from the removable media.</t>
  </si>
  <si>
    <t>All removable media must be turned in to the Service Desk for proper disposal when no longer required for business use.</t>
  </si>
  <si>
    <t>Electronic communication and internet must not be used for illegal or unlawful purposes, including, but not limited to, copyright infringement, obscenity, libel, slander, fraud, defamation, plagiarism, harassment (including offensive and/or insulting content), discrimination, intimidation, forgery, impersonation, illegal gambling, soliciting for illegal pyramid schemes, and computer tampering (e.g. spreading computer viruses).</t>
  </si>
  <si>
    <t>[Organization] communication platforms and internet must not be used for purposes that could be reasonably expected to strain storage or bandwidth (e.g. emailing large attachments instead of pointing to a location on a shared drive). Individual use of resources must not interfere with others’ use of [Organization] email system and services.</t>
  </si>
  <si>
    <t>Users are prohibited from using accounts that do not belong to them and are prohibited from using platforms to impersonate others.</t>
  </si>
  <si>
    <t>Users must not open message attachments or click on hyperlinks sent from unknown or unsigned sources through any platform (email, instant message, social media, etc.).</t>
  </si>
  <si>
    <t>[Organization] prohibits use of email or other messaging platforms for mass unsolicited mailings, chain letters, and competitive commercial activity unless preapproved by [Organization].</t>
  </si>
  <si>
    <t>Email users must be responsible for mailbox management, including organization and cleaning.</t>
  </si>
  <si>
    <t>Any allegations of misuse should be promptly reported to Service Desk. If you receive an offensive or suspicious email, do not forward, delete, or reply to the message. Instead, report it directly to Service Desk.</t>
  </si>
  <si>
    <t>Archival and backup copies of email messages must exist, despite end-user deletion, in compliance with [Organization]’s Records Retention Policy.</t>
  </si>
  <si>
    <t>Email access must be terminated when the employee or third party terminates their association with [Organization], unless other arrangements are made.</t>
  </si>
  <si>
    <t>[Organization] is under no obligation to store or forward the contents of an individual’s email inbox/outbox after the term of their employment has ceased.</t>
  </si>
  <si>
    <t>Users must not send sensitive information that is not appropriately protected (encrypted).</t>
  </si>
  <si>
    <t>Users must take extra precautions when transmitting company, client, and/or other regulated information via electronic communications. Sensitive material must be marked and encrypted appropriately. Keep in mind that all email messages sent outside of [Organization] become the property of the receiver.</t>
  </si>
  <si>
    <t>Users must not automatically forward emails received by their [Organization] account to an external email address or other messaging system.</t>
  </si>
  <si>
    <t>[Organization] assumes no liability for direct and/or indirect damages arising from the user’s use of [Organization]’s email system and services. Users are solely responsible for the content they disseminate. [Organization] is not responsible for any third-party claim, demand, or damage arising out of use of [Organization]’s email systems or services.</t>
  </si>
  <si>
    <t>[Organization] may monitor any/all internet activity originating from company-owned equipment or accounts or taking place over company networks.</t>
  </si>
  <si>
    <t>Users are permitted to remotely access the corporate network while offsite. Users must use the approved VPN service(s). Users will be required to authenticate using multifactor authentication (MFA). Only authorized users are permitted to access the network through VPN.</t>
  </si>
  <si>
    <t>[Organization] social media accounts must be used for business purposes only. These purposes include building positive brand image, providing customer support, monitoring public opinion, professional networking, and more as approved.</t>
  </si>
  <si>
    <t>Access to social media must be open to staff who have received approval from their manager. Approval will be provided given a legitimate business purpose.</t>
  </si>
  <si>
    <t>All actions and communications through social media must adhere to all previously defined acceptable use of electronic communications. Staff representing [Organization] on social media must [participate in mandatory training, sign an agreement, or other].</t>
  </si>
  <si>
    <t>The use of personal social media accounts and user IDs for company use is prohibited.</t>
  </si>
  <si>
    <t>The use of [Organization] social media user IDs for personal use is prohibited.</t>
  </si>
  <si>
    <t>All organizational data is owned by [Organization] and, as such, all users are responsible for appropriately respecting and protecting all data assets.</t>
  </si>
  <si>
    <t>Users must not view, copy, alter, or destroy data, software, documentation, or data communications belonging to [Organization] or another individual without authorized permission.</t>
  </si>
  <si>
    <t>Data must be classified based on sensitivity. Data must be classified as [“top secret,” “confidential,” “internal,” “limited,” or “public”]. Data at each classification level must be safeguarded and handled appropriately in accordance with the [Data Classification Standard].</t>
  </si>
  <si>
    <t>Users must only access data provided to them for duties in connection with their employment or engagement and in accordance with their terms and conditions of employment or equivalent.</t>
  </si>
  <si>
    <t>Extraction, manipulation, and reporting of [Organization] data must be done for business purposes only.</t>
  </si>
  <si>
    <t>Personal use of organizational data, including derived data, in any format and at any location, is prohibited.</t>
  </si>
  <si>
    <t>Users must follow all company-sanctioned data removal procedures to permanently erase data from devices once its use is no longer required, as defined in the [Data Classification Standard]. Data must be retained for the length of time defined in the [Data Retention Policy].</t>
  </si>
  <si>
    <t>It is the responsibility of any employee of [Organization] who uses a mobile device to access corporate resources to ensure that all security protocols normally used in the management of data on conventional storage infrastructure are also applied here. Any mobile device that is used to conduct [Organization] business must be used appropriately, responsibly, and ethically.</t>
  </si>
  <si>
    <t>IT reserves the right to refuse, by physical and non-physical means, the ability to connect mobile devices to corporate and corporate-connected infrastructure.</t>
  </si>
  <si>
    <t>All mobile devices used to access company systems and/or data (such as email) must be protected by a strong access control (e.g. alphanumeric password or biometric authentication). Employees must not disclose their passwords to anyone.</t>
  </si>
  <si>
    <t>All users of mobile devices must employ reasonable physical security measures.</t>
  </si>
  <si>
    <t>Any non-corporate computers used to synchronize or back up data on mobile devices must have up-to-date antivirus and anti-malware software.</t>
  </si>
  <si>
    <t>Sensitive data (e.g. client data) and passwords must not be stored on mobile devices.</t>
  </si>
  <si>
    <t>In the event of a lost or stolen mobile device that has access to [Organization] resources (e.g. email, OneDrive, Authenticator), the user must report the incident to Service Desk immediately.</t>
  </si>
  <si>
    <t>All personal mobile devices attempting to connect to the corporate network through the internet must be inspected using technology centrally managed by the [Organization] IT department. Devices that are not approved by IT, are not in compliance with IT’s security policies, or represent any threat to the corporate network or data must not be allowed to connect.</t>
  </si>
  <si>
    <t>Employees must ensure that all sensitive information in hardcopy or electronic form is always secure in their work area.</t>
  </si>
  <si>
    <t>Computer workstations must be locked (screen/keyboard) when workspace is unoccupied.</t>
  </si>
  <si>
    <t>Laptops must be either locked with a locking cable or locked away in a drawer if not taken home at the end of the workday.</t>
  </si>
  <si>
    <t>Any sensitive information (e.g. client data) must be removed from the desk and locked away when the desk is unoccupied.</t>
  </si>
  <si>
    <t>Passwords must not be written down anywhere under any circumstances.</t>
  </si>
  <si>
    <t>File cabinets containing sensitive information must be kept closed and locked when not in use or when not attended.</t>
  </si>
  <si>
    <t>Keys/badges used for access to sensitive information must not be left at an unattended desk.</t>
  </si>
  <si>
    <t>Printouts containing sensitive information must be immediately removed from the printer.</t>
  </si>
  <si>
    <t>Upon disposal, sensitive documents must be shredded.</t>
  </si>
  <si>
    <t>Whiteboards containing sensitive information must be erased.</t>
  </si>
  <si>
    <t>Access to [Organization] systems and devices must be controlled through individual accounts and passwords.</t>
  </si>
  <si>
    <t>Users must not share account or password information with another person. Accounts are to be used only by the assigned user of the account and only for authorized purposes.</t>
  </si>
  <si>
    <t>A user must contact the Service Desk to obtain a password reset if they have reason to believe any unauthorized person has obtained their password.</t>
  </si>
  <si>
    <t>Users must not use corporate passwords for other services. In the event that other services are compromised, it could leave corporate accounts compromised as well.</t>
  </si>
  <si>
    <t>Password complexity must be enforced by IT through system-enforced policies to ensure strong passwords and proper password hygiene.</t>
  </si>
  <si>
    <t>[Organization] must have an incident response program for efficient remediation of information security incidents.</t>
  </si>
  <si>
    <t>Users must report any suspected security incident to the Service Desk.</t>
  </si>
  <si>
    <t>Users must cooperate with incident response processes, such as forfeiting their equipment to Service Desk for investigation if it is potentially compromised.</t>
  </si>
  <si>
    <t>During onboarding, all users must undergo information security awareness and training. Upon completion, users must be required to sign a declaration that they have completed training, understand the requirements and specific procedures taught, and intend to abide by the policies and procedures provided.</t>
  </si>
  <si>
    <t>Users must not introduce malicious programs into the network or a system (e.g. viruses, worms, Trojan horses, email bombs).</t>
  </si>
  <si>
    <t>Users must not introduce or contribute to security breaches or disruptions of network communication.</t>
  </si>
  <si>
    <t>Port scanning or security scanning is expressly prohibited unless prior approval is granted.</t>
  </si>
  <si>
    <t>Users must not execute any form of network monitoring that will intercept data not intended for the employee’s host unless this activity is approved as part of the employee’s normal job/duty.</t>
  </si>
  <si>
    <t>Users must not circumvent user authentication or security of any host, network, or account.</t>
  </si>
  <si>
    <t>No servers (i.e. running web or FTP services from user workstations) or devices that actively listen for network traffic must be put on the corporate network without approval.</t>
  </si>
  <si>
    <t>Users must not interfere with or deny service to any other user (for example, denial of service attack).</t>
  </si>
  <si>
    <t>Removable Media</t>
  </si>
  <si>
    <t>Social Media</t>
  </si>
  <si>
    <t>Passwords</t>
  </si>
  <si>
    <t>Security Unacceptable Use</t>
  </si>
  <si>
    <t>Information Security</t>
  </si>
  <si>
    <t>Total</t>
  </si>
  <si>
    <t>Fraction for Label</t>
  </si>
  <si>
    <t># of Policy Statements Marked "Yes"</t>
  </si>
  <si>
    <t>Total # of Policy Statements</t>
  </si>
  <si>
    <t>% of Policy Statements Marked "Yes"</t>
  </si>
  <si>
    <t>% of Policy Statements Marked "No"</t>
  </si>
  <si>
    <t>Maximum % (Support Column for Charts)</t>
  </si>
  <si>
    <t>Organizational Culture</t>
  </si>
  <si>
    <t>Evaluation and Direction</t>
  </si>
  <si>
    <t>Compliance, Audit, and Review</t>
  </si>
  <si>
    <t>Security Compliance Management</t>
  </si>
  <si>
    <t>Policy Review Results</t>
  </si>
  <si>
    <t>Relevant procedures that support policy statements have been listed.</t>
  </si>
  <si>
    <t>Governing laws, regulations, and standards that govern the policy or with which the policy must comply are specified.</t>
  </si>
  <si>
    <t>Security Detection</t>
  </si>
  <si>
    <t>Security Incident &amp; Recovery</t>
  </si>
  <si>
    <t>Security e-Discovery &amp; Forensics</t>
  </si>
  <si>
    <t>Security Threat Detection</t>
  </si>
  <si>
    <t>Log and Event Management</t>
  </si>
  <si>
    <t>Security Metrics</t>
  </si>
  <si>
    <t>Compliance, Audit and Review</t>
  </si>
  <si>
    <t>Security Incident Response &amp; Recovery</t>
  </si>
  <si>
    <t>No section confirming individual agreement to policy seen.</t>
  </si>
  <si>
    <t>Policy owner and approver mentioned in call but not seen in policy.</t>
  </si>
  <si>
    <t>Include effective date of policy in document.</t>
  </si>
  <si>
    <t>Application Security</t>
  </si>
  <si>
    <t>Organizational Structure</t>
  </si>
  <si>
    <t>Vendor Risk Management</t>
  </si>
  <si>
    <t>Cloud Security</t>
  </si>
  <si>
    <t>General Acceptable Use</t>
  </si>
  <si>
    <t>Network Security</t>
  </si>
  <si>
    <t>Vulnerability Management</t>
  </si>
  <si>
    <t>System Configuration and Change Management</t>
  </si>
  <si>
    <t>Purpose of policy present but consider expanding to better align with business objectives.</t>
  </si>
  <si>
    <t>Overall Quality</t>
  </si>
  <si>
    <t>Overall Policy Indicator</t>
  </si>
  <si>
    <t xml:space="preserve">This policy statement is a top priority that must be completed to meet business requirements. </t>
  </si>
  <si>
    <t>https://www.infotech.com/research/acceptable-use-of-technology-policy-template</t>
  </si>
  <si>
    <t>https://www.infotech.com/research/application-security-policy-template</t>
  </si>
  <si>
    <t>https://www.infotech.com/research/asset-management-policy-template</t>
  </si>
  <si>
    <t>https://www.infotech.com/research/backup-and-recovery-policy-template</t>
  </si>
  <si>
    <t>https://www.infotech.com/research/cloud-security-policy-template</t>
  </si>
  <si>
    <t>https://www.infotech.com/research/compliance-and-audit-management-policy-template</t>
  </si>
  <si>
    <t>https://www.infotech.com/research/data-security-policy-template</t>
  </si>
  <si>
    <t>https://www.infotech.com/research/endpoint-security-policy-template</t>
  </si>
  <si>
    <t>https://www.infotech.com/research/human-resource-security-policy-template-8c024fce-97ea-4a94-aaae-e07a37ea87b1</t>
  </si>
  <si>
    <t>https://www.infotech.com/research/identity-and-access-management-policy-template</t>
  </si>
  <si>
    <t>https://www.infotech.com/research/information-security-policy-template</t>
  </si>
  <si>
    <t>https://www.infotech.com/research/network-and-communications-security-policy-template</t>
  </si>
  <si>
    <t>https://www.infotech.com/research/physical-and-environmental-security-policy-template</t>
  </si>
  <si>
    <t>https://www.infotech.com/research/security-awareness-and-training-policy-template</t>
  </si>
  <si>
    <t>https://www.infotech.com/research/security-incident-management-policy-template</t>
  </si>
  <si>
    <t>https://www.infotech.com/research/security-risk-management-policy-template</t>
  </si>
  <si>
    <t>https://www.infotech.com/research/security-threat-detection-policy-template</t>
  </si>
  <si>
    <t>https://www.infotech.com/research/system-configuration-and-change-management-policy-template</t>
  </si>
  <si>
    <t>https://www.infotech.com/research/vulnerability-management-policy-template</t>
  </si>
  <si>
    <t>Acceptable Use of Technology Policy Template</t>
  </si>
  <si>
    <t>Application Security Policy Template</t>
  </si>
  <si>
    <t>Asset Management Policy Template</t>
  </si>
  <si>
    <t>Backup and Recovery Policy Template</t>
  </si>
  <si>
    <t>Cloud Security Policy Template</t>
  </si>
  <si>
    <t>Compliance and Audit Management Policy Template</t>
  </si>
  <si>
    <t>Data Security Policy Template</t>
  </si>
  <si>
    <t>Endpoint Security Policy Template</t>
  </si>
  <si>
    <t>Human Resource Security Policy Template</t>
  </si>
  <si>
    <t>Identity and Access Management Policy Template</t>
  </si>
  <si>
    <t>Information Security Policy Template</t>
  </si>
  <si>
    <t>Network and Communications Security Policy Template</t>
  </si>
  <si>
    <t>Physical and Environmental Security Policy Template</t>
  </si>
  <si>
    <t>Security Awareness and Training Policy Template</t>
  </si>
  <si>
    <t>Security Incident Management Policy Template</t>
  </si>
  <si>
    <t>Security Risk Management Policy Template</t>
  </si>
  <si>
    <t>Security Threat Detection Policy Template</t>
  </si>
  <si>
    <t>System Configuration and Change Management Policy Template</t>
  </si>
  <si>
    <t>Vulnerability Management Policy Template</t>
  </si>
  <si>
    <t>Security Policy Review Checklists - Info-Tech Framework</t>
  </si>
  <si>
    <t>This tab provides a dashboard view of your progress in completing the policy checklist review and a visual representation of the identified control gaps. Security domains with controls that have been reviewed as not applicable (N/A) will not form a part of the scoring.</t>
  </si>
  <si>
    <t>Total For Low Policy Statement Count</t>
  </si>
  <si>
    <t>Total For Medium Policy Statement Count</t>
  </si>
  <si>
    <t>Total For High Policy Statement Count</t>
  </si>
  <si>
    <t>Is the checklist item sufficiently written into the policy?</t>
  </si>
  <si>
    <t>The purpose of the policy, describing the factors or circumstances that mandate the existence of the policy, is clearly stated.</t>
  </si>
  <si>
    <t>The scope of the policy, showing to whom and to what systems the policy applies, is stated.</t>
  </si>
  <si>
    <t>The consequences (legal and/or disciplinary) for employee noncompliance are clearly stated.</t>
  </si>
  <si>
    <t>Revision history showing changes, author, rationale, and date of revision is captured.</t>
  </si>
  <si>
    <t>The scope of the policy does not appear in the document but was included on the organization's website.</t>
  </si>
  <si>
    <t>Governing laws such as CPRA were mentioned in scoping call but are not referenced in policy.</t>
  </si>
  <si>
    <t>Leave this statement as is for now. It is in a good state and shouldn't require additional work for the time being.</t>
  </si>
  <si>
    <t>Security responsibilities are to be assigned to each role/individual (e.g. embedded in job descriptions).</t>
  </si>
  <si>
    <t xml:space="preserve">Review this policy for content and relevancy. Consider the relevancy of the policy. If it is nice to have, complete the policy only after more urgent ones are completed. </t>
  </si>
  <si>
    <t>End users will be assessed or tested on their security knowledge and application of that knowledge (e.g. computer-based training, phishing simulations).</t>
  </si>
  <si>
    <t>Train the workforce on security knowledge and awareness and ensure personnel know how to carry out their assigned information security–related duties and responsibilities.</t>
  </si>
  <si>
    <t>Included in Policy?</t>
  </si>
  <si>
    <t>Ensure that authentication requirements for users, processes, and devices are defined based on risk.</t>
  </si>
  <si>
    <t>There must be an inventory of assets documented, with records kept up to date and free from duplication.</t>
  </si>
  <si>
    <t>Data must be labeled or tagged to communicate its classification.</t>
  </si>
  <si>
    <t>Data discovery must be conducted to ensure data is properly inventoried, labeled, and removed at end of retention.</t>
  </si>
  <si>
    <t>Secure remote access with encryption and multifactor authentication.</t>
  </si>
  <si>
    <t>The network must be protected against distributed denial of service (DDoS) attacks.</t>
  </si>
  <si>
    <t>Organizational communication including email must be filtered for spam and potential malicious communications.</t>
  </si>
  <si>
    <t>Using host-based firewalls or intrustion prevention systems, endpoints must be protected against attacks.</t>
  </si>
  <si>
    <t>Employees that are allowed to use personal devices to access organizational systems and information must agree to policies and controls that govern the use of personal devices.</t>
  </si>
  <si>
    <t>Web activity must be filtered for malicious traffic and traffic that may violate policies and blocked as needed.</t>
  </si>
  <si>
    <t>Mobile code must be monitored and malicious code blocked.</t>
  </si>
  <si>
    <t>Application developers must be trained and competent in secure coding best practices.</t>
  </si>
  <si>
    <t>Monitoring and response capabilities must be assessed as part of penetration testing (e.g. red team tests).</t>
  </si>
  <si>
    <t>Penetration testing must be conducted for web applications by qualified testers using an industry-standard methodology in accordance with an approved scope and schedule.</t>
  </si>
  <si>
    <t>All administrative access to cloud environments must require multifactor authentication.</t>
  </si>
  <si>
    <t>The network(s) and hosts' trust relationships must be documented.</t>
  </si>
  <si>
    <t>Implement mechanisms for detecting unauthorized cloud usage (e.g. shadow IT).</t>
  </si>
  <si>
    <t>Prior to employment, employees must go through screening and review security terms and conditions.</t>
  </si>
  <si>
    <t>During onboarding, employees must be made aware of security policies and responsibilities and must sign confidentiality agreements as needed.</t>
  </si>
  <si>
    <t>Users must not access and/or purchase technology, devices, applications, or services that are not formally authorized and approved by IT. (This circumvention of the IT department is known as shadow IT.)</t>
  </si>
  <si>
    <t>End users must take reasonable measures to secure removable media when not in use (e.g. do not share with unauthorized users).</t>
  </si>
  <si>
    <t>Security e-Discovery and Forensics</t>
  </si>
  <si>
    <t>Security Incident Response and Recovery</t>
  </si>
  <si>
    <t>[Organization] will develop a process for the creation, review, and approval of information security policies.</t>
  </si>
  <si>
    <t>[Organization] will develop an information security strategy and roadmap for achieving the security target state.</t>
  </si>
  <si>
    <t>[Organization] will ensure the information security program has adequate resources and support to meet its defined goals.</t>
  </si>
  <si>
    <t>[Organization] will document the services provided by the information security program, for instance, in a security services catalog.</t>
  </si>
  <si>
    <t>[Organization] will implement a security awareness and training program.</t>
  </si>
  <si>
    <t>[Organization] must ensure data is classified based on its confidentiality, integrity, and/or availability requirements.</t>
  </si>
  <si>
    <t>All devices and systems are property of [Organization] and all use must be in accordance with policies, standards, and guidelines.</t>
  </si>
  <si>
    <t>[Organization] allows limited use of the network, systems, and devices for personal reasons (personal correspondences, online banking, etc.), but personal use must not be abused.</t>
  </si>
  <si>
    <t>Personal use is acceptable, but it must not have a negative impact on overall employee productivity, cause additional expense to the company, compromise the company in any way, disrupt network performance, or contradict any other [Organization] policies in any way.</t>
  </si>
  <si>
    <t>[Organization] assets and systems must not be used for illegal or unlawful purposes, including copyright infringement, obscenity, personal gain, libel, slander, fraud, defamation, plagiarism, intimidation, forgery, impersonation, illegal gambling, soliciting for pyramid schemes, and computer tampering (e.g. spreading computer viruses).</t>
  </si>
  <si>
    <t>All voicemail boxes must be protected. Consider using a PIN (personal identification number). PINs must be changed every [insert period] to aid in mailbox security.</t>
  </si>
  <si>
    <t>Any unknown removable media that is found unattended must be reported to the IT department and NOT inserted into any [Organization]-issued device.</t>
  </si>
  <si>
    <t>Email systems and other messaging services used at [Organization] are owned by the company and are therefore its property and will be always monitored. Monitoring may include, but is not limited to, inadvertent reading by IT staff during the normal course of managing the email system, review by the HR and legal team during the email discovery phase of litigation, and observation by management in cases of suspected abuse or employee inefficiency.</t>
  </si>
  <si>
    <t>Employees of [Organization] with email accounts must check their email in a consistent and timely manner so that they are aware of important company communication, announcements, and updates as well as information for fulfilling business and role-oriented tasks.</t>
  </si>
  <si>
    <t>Any key terms, acronyms, or concepts are clearly listed and defined.</t>
  </si>
  <si>
    <t>The effective date that the policy came into effect is stated.</t>
  </si>
  <si>
    <t>The policy owner and policy approver(s) are appropriately identified.</t>
  </si>
  <si>
    <t xml:space="preserve">The frequency of reviewing the policy is stated. </t>
  </si>
  <si>
    <t>A section that confirms understanding and agreement to comply with the policy is present.</t>
  </si>
  <si>
    <t>Higher levels of user authentication, such as multifactor authentication or stronger levels of authentication, must be used as needed based on risk.</t>
  </si>
  <si>
    <t>Data must be inventoried and data flows mapped.</t>
  </si>
  <si>
    <r>
      <rPr>
        <b/>
        <sz val="10"/>
        <color theme="1"/>
        <rFont val="Arial"/>
        <family val="2"/>
      </rPr>
      <t>Instructions:</t>
    </r>
    <r>
      <rPr>
        <sz val="10"/>
        <color theme="1"/>
        <rFont val="Arial"/>
        <family val="2"/>
      </rPr>
      <t xml:space="preserve"> Each policy that is being created or reviewed will appear below. Follow the checklist for each domain area to ensure that controls have been captured properly within the policy document. Statements can vary but the intent and purpose must align with checklist item. 
Use N/A for any checklist item that is not relevant or exists outside the scope of the review.</t>
    </r>
  </si>
  <si>
    <t>Equipment removed for offsite maintenance must be sanitized of any data including controlled unclassified information (CUI).</t>
  </si>
  <si>
    <t>Access to [Organization] systems and devices must be controlled through individual accounts and passwords, as outlined in the password standards section of this document and in the Access Management Policy.</t>
  </si>
  <si>
    <t>Users must not give the impression that they are representing or providing opinions on behalf of [Organization] unless authorized.</t>
  </si>
  <si>
    <t>Users must keep all data secure by taking precautions and following requirements defined in this policy, the [Data Classification Policy], and the data-handling requirements defined in the [Data Classification Standard].</t>
  </si>
  <si>
    <t>Users must complete ongoing security awareness and training as scheduled by the [IT department].</t>
  </si>
  <si>
    <t>This tool serves to assess the existing security policy at the organization and identify gaps. This is done by:
     1. Reviewing security policies against a checklist of policy controls (Tab 2. Policy Checklist - Info-Tech).
     2. Generating a visual dashboard showing gaps based on missing security policy controls (Tab 3. Policy Review Dashboard).
     3. Executing on the creation and review of security policies using checklists aligned with the Info-Tech framework.
Working through the tabs of this tool will result in a dashboard showing where to fill gaps and update existing content or better align it with the Info-Tech framework.</t>
  </si>
  <si>
    <t>Appendix - Info-Tech Security Policy Templates</t>
  </si>
  <si>
    <t>See how Info-Tech Research Group's security policy framework aligns security policy templates to multiple compliance frameworks such as NIST, ISO, CIS, etc. Links to templates for these policies are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</si>
</sst>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8"/>
      <name val="Arial"/>
      <family val="2"/>
    </font>
    <font>
      <sz val="10"/>
      <name val="Arial"/>
      <family val="2"/>
    </font>
    <font>
      <sz val="10"/>
      <color theme="1"/>
      <name val="Arial"/>
      <family val="2"/>
    </font>
    <font>
      <b/>
      <sz val="18"/>
      <color theme="0"/>
      <name val="Arial"/>
      <family val="2"/>
    </font>
    <font>
      <b/>
      <sz val="12"/>
      <color theme="0"/>
      <name val="Arial"/>
      <family val="2"/>
    </font>
    <font>
      <u/>
      <sz val="11"/>
      <color theme="10"/>
      <name val="Calibri"/>
      <family val="2"/>
      <scheme val="minor"/>
    </font>
    <font>
      <sz val="11"/>
      <color theme="1"/>
      <name val="Arial"/>
      <family val="2"/>
    </font>
    <font>
      <sz val="12"/>
      <color theme="1"/>
      <name val="Arial"/>
      <family val="2"/>
    </font>
    <font>
      <b/>
      <sz val="10"/>
      <color theme="1"/>
      <name val="Arial"/>
      <family val="2"/>
    </font>
    <font>
      <sz val="9"/>
      <color theme="1"/>
      <name val="Arial"/>
      <family val="2"/>
    </font>
    <font>
      <sz val="8"/>
      <color theme="1"/>
      <name val="Arial"/>
      <family val="2"/>
    </font>
    <font>
      <b/>
      <sz val="11"/>
      <color theme="0"/>
      <name val="Arial"/>
      <family val="2"/>
    </font>
    <font>
      <sz val="11"/>
      <color theme="0"/>
      <name val="Arial"/>
      <family val="2"/>
    </font>
    <font>
      <sz val="10"/>
      <color indexed="8"/>
      <name val="Arial"/>
      <family val="2"/>
    </font>
    <font>
      <sz val="8"/>
      <name val="Arial"/>
      <family val="2"/>
    </font>
    <font>
      <sz val="10"/>
      <color theme="0"/>
      <name val="Arial"/>
      <family val="2"/>
    </font>
    <font>
      <b/>
      <sz val="12"/>
      <name val="Arial"/>
      <family val="2"/>
    </font>
    <font>
      <sz val="11"/>
      <color rgb="FF006100"/>
      <name val="Calibri"/>
      <family val="2"/>
      <scheme val="minor"/>
    </font>
    <font>
      <sz val="11"/>
      <color rgb="FF9C6500"/>
      <name val="Calibri"/>
      <family val="2"/>
      <scheme val="minor"/>
    </font>
    <font>
      <sz val="8"/>
      <color rgb="FFFF0000"/>
      <name val="Arial"/>
      <family val="2"/>
    </font>
    <font>
      <sz val="11"/>
      <color rgb="FFFF0000"/>
      <name val="Arial"/>
      <family val="2"/>
    </font>
    <font>
      <b/>
      <sz val="11"/>
      <color theme="1"/>
      <name val="Arial"/>
      <family val="2"/>
    </font>
    <font>
      <sz val="10"/>
      <color indexed="8"/>
      <name val="Arial"/>
      <family val="2"/>
    </font>
    <font>
      <sz val="10"/>
      <color rgb="FFFF0000"/>
      <name val="Arial"/>
      <family val="2"/>
    </font>
    <font>
      <b/>
      <sz val="10"/>
      <color theme="1"/>
      <name val="Arial"/>
      <family val="2"/>
    </font>
    <font>
      <u/>
      <sz val="10"/>
      <color theme="10"/>
      <name val="Arial"/>
      <family val="2"/>
    </font>
    <font>
      <b/>
      <sz val="12"/>
      <color rgb="FFFF0000"/>
      <name val="Arial"/>
      <family val="2"/>
    </font>
    <font>
      <b/>
      <sz val="10"/>
      <name val="Arial"/>
      <family val="2"/>
    </font>
  </fonts>
  <fills count="16">
    <fill>
      <patternFill patternType="none"/>
    </fill>
    <fill>
      <patternFill patternType="gray125"/>
    </fill>
    <fill>
      <patternFill patternType="solid">
        <fgColor theme="4"/>
        <bgColor indexed="64"/>
      </patternFill>
    </fill>
    <fill>
      <patternFill patternType="solid">
        <fgColor theme="0" tint="-0.249977111117893"/>
        <bgColor indexed="64"/>
      </patternFill>
    </fill>
    <fill>
      <patternFill patternType="solid">
        <fgColor theme="2"/>
        <bgColor indexed="64"/>
      </patternFill>
    </fill>
    <fill>
      <patternFill patternType="solid">
        <fgColor theme="4" tint="0.39997558519241921"/>
        <bgColor indexed="64"/>
      </patternFill>
    </fill>
    <fill>
      <patternFill patternType="solid">
        <fgColor theme="0"/>
        <bgColor indexed="64"/>
      </patternFill>
    </fill>
    <fill>
      <patternFill patternType="solid">
        <fgColor rgb="FF29475F"/>
        <bgColor indexed="64"/>
      </patternFill>
    </fill>
    <fill>
      <patternFill patternType="solid">
        <fgColor indexed="65"/>
        <bgColor indexed="64"/>
      </patternFill>
    </fill>
    <fill>
      <patternFill patternType="solid">
        <fgColor rgb="FFEEEEEE"/>
        <bgColor indexed="64"/>
      </patternFill>
    </fill>
    <fill>
      <patternFill patternType="solid">
        <fgColor rgb="FFC6EFCE"/>
      </patternFill>
    </fill>
    <fill>
      <patternFill patternType="solid">
        <fgColor rgb="FFFFEB9C"/>
      </patternFill>
    </fill>
    <fill>
      <patternFill patternType="solid">
        <fgColor theme="5" tint="-0.249977111117893"/>
        <bgColor indexed="64"/>
      </patternFill>
    </fill>
    <fill>
      <patternFill patternType="solid">
        <fgColor rgb="FFF86262"/>
        <bgColor indexed="64"/>
      </patternFill>
    </fill>
    <fill>
      <patternFill patternType="solid">
        <fgColor rgb="FFF0B370"/>
        <bgColor indexed="64"/>
      </patternFill>
    </fill>
    <fill>
      <patternFill patternType="solid">
        <fgColor rgb="FF00B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12">
    <xf numFmtId="0" fontId="0" fillId="0" borderId="0"/>
    <xf numFmtId="0" fontId="3"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5" fillId="0" borderId="0"/>
    <xf numFmtId="0" fontId="2" fillId="0" borderId="0"/>
    <xf numFmtId="0" fontId="9" fillId="0" borderId="0" applyNumberFormat="0" applyFill="0" applyBorder="0" applyAlignment="0" applyProtection="0"/>
    <xf numFmtId="0" fontId="3" fillId="0" borderId="0"/>
    <xf numFmtId="0" fontId="21" fillId="10" borderId="0" applyNumberFormat="0" applyBorder="0" applyAlignment="0" applyProtection="0"/>
    <xf numFmtId="0" fontId="22" fillId="11" borderId="0" applyNumberFormat="0" applyBorder="0" applyAlignment="0" applyProtection="0"/>
  </cellStyleXfs>
  <cellXfs count="135">
    <xf numFmtId="0" fontId="0" fillId="0" borderId="0" xfId="0"/>
    <xf numFmtId="0" fontId="3" fillId="0" borderId="0" xfId="1"/>
    <xf numFmtId="0" fontId="2" fillId="0" borderId="0" xfId="2"/>
    <xf numFmtId="0" fontId="2" fillId="0" borderId="4" xfId="2" applyBorder="1"/>
    <xf numFmtId="0" fontId="1" fillId="0" borderId="4" xfId="2" applyFont="1" applyBorder="1" applyAlignment="1">
      <alignment horizontal="center" wrapText="1"/>
    </xf>
    <xf numFmtId="0" fontId="2" fillId="3" borderId="4" xfId="2" applyFill="1" applyBorder="1"/>
    <xf numFmtId="0" fontId="1" fillId="0" borderId="0" xfId="2" applyFont="1"/>
    <xf numFmtId="0" fontId="2" fillId="0" borderId="0" xfId="2" applyAlignment="1">
      <alignment wrapText="1"/>
    </xf>
    <xf numFmtId="0" fontId="2" fillId="0" borderId="4" xfId="2" applyBorder="1" applyAlignment="1">
      <alignment horizontal="center"/>
    </xf>
    <xf numFmtId="0" fontId="1" fillId="0" borderId="4" xfId="2" applyFont="1" applyBorder="1" applyAlignment="1">
      <alignment horizontal="center" vertical="center" wrapText="1"/>
    </xf>
    <xf numFmtId="0" fontId="0" fillId="0" borderId="4" xfId="0" applyBorder="1"/>
    <xf numFmtId="0" fontId="10" fillId="8" borderId="0" xfId="0" applyFont="1" applyFill="1" applyAlignment="1">
      <alignment horizontal="center" vertical="center"/>
    </xf>
    <xf numFmtId="0" fontId="10" fillId="8" borderId="0" xfId="0" applyFont="1" applyFill="1" applyAlignment="1">
      <alignment vertical="center"/>
    </xf>
    <xf numFmtId="0" fontId="7" fillId="7" borderId="2" xfId="0" applyFont="1" applyFill="1" applyBorder="1" applyAlignment="1">
      <alignment horizontal="left" vertical="center"/>
    </xf>
    <xf numFmtId="0" fontId="7" fillId="7" borderId="2" xfId="0" applyFont="1" applyFill="1" applyBorder="1" applyAlignment="1">
      <alignment horizontal="center" vertical="center"/>
    </xf>
    <xf numFmtId="0" fontId="11" fillId="6" borderId="0" xfId="0" applyFont="1" applyFill="1" applyAlignment="1">
      <alignment horizontal="left" vertical="center" wrapText="1"/>
    </xf>
    <xf numFmtId="0" fontId="6" fillId="6" borderId="0" xfId="0" applyFont="1" applyFill="1" applyAlignment="1">
      <alignment vertical="top" wrapText="1"/>
    </xf>
    <xf numFmtId="0" fontId="6" fillId="8" borderId="0" xfId="0" applyFont="1" applyFill="1" applyAlignment="1">
      <alignment horizontal="left" vertical="center"/>
    </xf>
    <xf numFmtId="0" fontId="13" fillId="8" borderId="0" xfId="0" applyFont="1" applyFill="1" applyAlignment="1">
      <alignment horizontal="center" vertical="center"/>
    </xf>
    <xf numFmtId="0" fontId="14" fillId="8" borderId="0" xfId="0" applyFont="1" applyFill="1" applyAlignment="1">
      <alignment horizontal="center" vertical="center"/>
    </xf>
    <xf numFmtId="0" fontId="17" fillId="0" borderId="11" xfId="0" applyFont="1" applyBorder="1" applyAlignment="1" applyProtection="1">
      <alignment horizontal="center" vertical="center" wrapText="1"/>
      <protection locked="0"/>
    </xf>
    <xf numFmtId="0" fontId="10" fillId="6" borderId="0" xfId="0" applyFont="1" applyFill="1" applyAlignment="1">
      <alignment vertical="center"/>
    </xf>
    <xf numFmtId="0" fontId="10" fillId="6" borderId="17" xfId="0" applyFont="1" applyFill="1" applyBorder="1" applyAlignment="1">
      <alignment vertical="center"/>
    </xf>
    <xf numFmtId="0" fontId="19" fillId="0" borderId="0" xfId="1" applyFont="1"/>
    <xf numFmtId="0" fontId="20" fillId="0" borderId="0" xfId="1" applyFont="1" applyAlignment="1">
      <alignment vertical="center"/>
    </xf>
    <xf numFmtId="0" fontId="20" fillId="0" borderId="0" xfId="1" applyFont="1" applyAlignment="1">
      <alignment horizontal="center" vertical="center"/>
    </xf>
    <xf numFmtId="0" fontId="1" fillId="0" borderId="4" xfId="0" applyFont="1" applyBorder="1"/>
    <xf numFmtId="0" fontId="6" fillId="6" borderId="0" xfId="0" applyFont="1" applyFill="1" applyAlignment="1">
      <alignment horizontal="left" vertical="center" wrapText="1"/>
    </xf>
    <xf numFmtId="0" fontId="23" fillId="8" borderId="0" xfId="0" applyFont="1" applyFill="1" applyAlignment="1">
      <alignment horizontal="center" vertical="center"/>
    </xf>
    <xf numFmtId="0" fontId="24" fillId="8" borderId="0" xfId="0" applyFont="1" applyFill="1" applyAlignment="1">
      <alignment vertical="center"/>
    </xf>
    <xf numFmtId="0" fontId="10" fillId="0" borderId="0" xfId="0" applyFont="1"/>
    <xf numFmtId="0" fontId="16" fillId="0" borderId="0" xfId="0" applyFont="1" applyAlignment="1">
      <alignment horizontal="center" vertical="center"/>
    </xf>
    <xf numFmtId="0" fontId="25" fillId="0" borderId="0" xfId="0" applyFont="1" applyAlignment="1">
      <alignment horizontal="center" vertical="center"/>
    </xf>
    <xf numFmtId="0" fontId="12" fillId="0" borderId="0" xfId="0" applyFont="1" applyAlignment="1">
      <alignment vertical="center" wrapText="1"/>
    </xf>
    <xf numFmtId="0" fontId="16" fillId="0" borderId="4" xfId="0" applyFont="1" applyBorder="1" applyAlignment="1">
      <alignment horizontal="center" vertical="center"/>
    </xf>
    <xf numFmtId="0" fontId="16" fillId="0" borderId="12" xfId="0" applyFont="1" applyBorder="1" applyAlignment="1">
      <alignment horizontal="center" vertical="center"/>
    </xf>
    <xf numFmtId="0" fontId="1" fillId="0" borderId="4" xfId="0" applyFont="1" applyBorder="1" applyAlignment="1">
      <alignment wrapText="1"/>
    </xf>
    <xf numFmtId="0" fontId="0" fillId="0" borderId="4" xfId="0" applyBorder="1" applyAlignment="1">
      <alignment horizontal="center" vertical="center"/>
    </xf>
    <xf numFmtId="9" fontId="0" fillId="0" borderId="4" xfId="0" applyNumberFormat="1" applyBorder="1" applyAlignment="1">
      <alignment horizontal="center" vertical="center"/>
    </xf>
    <xf numFmtId="0" fontId="1" fillId="0" borderId="4" xfId="0" applyFont="1" applyBorder="1" applyAlignment="1">
      <alignment horizontal="center" vertical="center"/>
    </xf>
    <xf numFmtId="0" fontId="3" fillId="9" borderId="13"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9" borderId="42" xfId="0" applyFont="1" applyFill="1" applyBorder="1" applyAlignment="1">
      <alignment horizontal="left" vertical="center" wrapText="1"/>
    </xf>
    <xf numFmtId="0" fontId="3" fillId="9" borderId="44" xfId="0" applyFont="1" applyFill="1" applyBorder="1" applyAlignment="1">
      <alignment horizontal="left" vertical="center" wrapText="1"/>
    </xf>
    <xf numFmtId="0" fontId="0" fillId="0" borderId="0" xfId="0" applyAlignment="1">
      <alignment horizontal="center" vertical="center"/>
    </xf>
    <xf numFmtId="9" fontId="0" fillId="0" borderId="0" xfId="0" applyNumberFormat="1" applyAlignment="1">
      <alignment horizontal="center" vertical="center"/>
    </xf>
    <xf numFmtId="0" fontId="1" fillId="0" borderId="0" xfId="0" applyFont="1" applyAlignment="1">
      <alignment horizontal="center" vertical="center"/>
    </xf>
    <xf numFmtId="0" fontId="0" fillId="0" borderId="4" xfId="0" applyBorder="1" applyAlignment="1">
      <alignment wrapText="1"/>
    </xf>
    <xf numFmtId="0" fontId="10" fillId="0" borderId="0" xfId="0" applyFont="1" applyAlignment="1">
      <alignment horizontal="left" vertical="top" wrapText="1"/>
    </xf>
    <xf numFmtId="10" fontId="0" fillId="0" borderId="4" xfId="0" applyNumberFormat="1" applyBorder="1" applyAlignment="1">
      <alignment horizontal="center" vertical="center"/>
    </xf>
    <xf numFmtId="0" fontId="10" fillId="8" borderId="0" xfId="0" applyFont="1" applyFill="1" applyAlignment="1">
      <alignment vertical="center" wrapText="1"/>
    </xf>
    <xf numFmtId="0" fontId="1" fillId="13" borderId="4" xfId="0" applyFont="1" applyFill="1" applyBorder="1"/>
    <xf numFmtId="0" fontId="1" fillId="14" borderId="4" xfId="0" applyFont="1" applyFill="1" applyBorder="1"/>
    <xf numFmtId="0" fontId="1" fillId="15" borderId="4" xfId="0" applyFont="1" applyFill="1" applyBorder="1"/>
    <xf numFmtId="0" fontId="26" fillId="0" borderId="7"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6" fillId="0" borderId="35" xfId="0" applyFont="1" applyBorder="1" applyAlignment="1" applyProtection="1">
      <alignment horizontal="center" vertical="center" wrapText="1"/>
      <protection locked="0"/>
    </xf>
    <xf numFmtId="0" fontId="26" fillId="0" borderId="38" xfId="0" applyFont="1" applyBorder="1" applyAlignment="1" applyProtection="1">
      <alignment horizontal="center" vertical="center" wrapText="1"/>
      <protection locked="0"/>
    </xf>
    <xf numFmtId="0" fontId="26" fillId="0" borderId="18"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15" fillId="7" borderId="2" xfId="0" applyFont="1" applyFill="1" applyBorder="1" applyAlignment="1">
      <alignment horizontal="left" vertical="center" wrapText="1"/>
    </xf>
    <xf numFmtId="0" fontId="10" fillId="8" borderId="0" xfId="0" applyFont="1" applyFill="1" applyAlignment="1">
      <alignment horizontal="left" vertical="center" wrapText="1"/>
    </xf>
    <xf numFmtId="0" fontId="6" fillId="6" borderId="9" xfId="0" applyFont="1" applyFill="1" applyBorder="1" applyAlignment="1">
      <alignment horizontal="left" vertical="center" wrapText="1"/>
    </xf>
    <xf numFmtId="0" fontId="7" fillId="0" borderId="0" xfId="0" applyFont="1" applyAlignment="1">
      <alignment horizontal="center" vertical="center"/>
    </xf>
    <xf numFmtId="0" fontId="29" fillId="0" borderId="4" xfId="8" applyFont="1" applyBorder="1"/>
    <xf numFmtId="0" fontId="7" fillId="0" borderId="0" xfId="0" applyFont="1" applyAlignment="1">
      <alignment vertical="center"/>
    </xf>
    <xf numFmtId="0" fontId="10" fillId="0" borderId="11" xfId="0" applyFont="1" applyBorder="1" applyAlignment="1">
      <alignment vertical="center" wrapText="1"/>
    </xf>
    <xf numFmtId="0" fontId="10" fillId="0" borderId="4" xfId="0" applyFont="1" applyBorder="1" applyAlignment="1">
      <alignment vertical="center" wrapText="1"/>
    </xf>
    <xf numFmtId="0" fontId="7" fillId="0" borderId="9" xfId="1" applyFont="1" applyBorder="1" applyAlignment="1">
      <alignment horizontal="left" vertical="center"/>
    </xf>
    <xf numFmtId="0" fontId="6" fillId="0" borderId="0" xfId="0" applyFont="1" applyAlignment="1">
      <alignment vertical="top" wrapText="1"/>
    </xf>
    <xf numFmtId="0" fontId="10" fillId="0" borderId="0" xfId="0" applyFont="1" applyAlignment="1">
      <alignment horizontal="left" vertical="center" wrapText="1"/>
    </xf>
    <xf numFmtId="0" fontId="13" fillId="0" borderId="0" xfId="0" applyFont="1" applyAlignment="1">
      <alignment horizontal="center" vertical="center"/>
    </xf>
    <xf numFmtId="0" fontId="18" fillId="0" borderId="24" xfId="1" applyFont="1" applyBorder="1" applyAlignment="1">
      <alignment horizontal="center"/>
    </xf>
    <xf numFmtId="0" fontId="18" fillId="0" borderId="14" xfId="1" applyFont="1" applyBorder="1" applyAlignment="1">
      <alignment horizontal="center" wrapText="1"/>
    </xf>
    <xf numFmtId="0" fontId="10" fillId="0" borderId="22" xfId="0" applyFont="1" applyBorder="1" applyAlignment="1">
      <alignment horizontal="left" vertical="center" wrapText="1"/>
    </xf>
    <xf numFmtId="0" fontId="10" fillId="0" borderId="33" xfId="0" applyFont="1" applyBorder="1" applyAlignment="1">
      <alignment horizontal="left" vertical="center" wrapText="1"/>
    </xf>
    <xf numFmtId="0" fontId="10" fillId="0" borderId="29" xfId="0" applyFont="1" applyBorder="1" applyAlignment="1">
      <alignment horizontal="left" vertical="center" wrapText="1"/>
    </xf>
    <xf numFmtId="0" fontId="10" fillId="0" borderId="4" xfId="0" applyFont="1" applyBorder="1" applyAlignment="1">
      <alignment horizontal="left"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0" borderId="36" xfId="0" applyFont="1" applyBorder="1" applyAlignment="1">
      <alignment horizontal="left" vertical="center" wrapText="1"/>
    </xf>
    <xf numFmtId="0" fontId="24" fillId="0" borderId="29" xfId="0" applyFont="1" applyBorder="1" applyAlignment="1">
      <alignment horizontal="left" vertical="center" wrapText="1"/>
    </xf>
    <xf numFmtId="0" fontId="10" fillId="0" borderId="8" xfId="0" applyFont="1" applyBorder="1" applyAlignment="1">
      <alignment horizontal="left" vertical="center" wrapText="1"/>
    </xf>
    <xf numFmtId="0" fontId="3" fillId="9" borderId="6" xfId="0" applyFont="1" applyFill="1" applyBorder="1" applyAlignment="1">
      <alignment horizontal="left" vertical="center" wrapText="1"/>
    </xf>
    <xf numFmtId="0" fontId="3" fillId="9" borderId="34" xfId="0" applyFont="1" applyFill="1" applyBorder="1" applyAlignment="1">
      <alignment horizontal="left" vertical="center" wrapText="1"/>
    </xf>
    <xf numFmtId="0" fontId="3" fillId="9" borderId="30" xfId="0" applyFont="1" applyFill="1" applyBorder="1" applyAlignment="1">
      <alignment horizontal="left" vertical="center" wrapText="1"/>
    </xf>
    <xf numFmtId="0" fontId="3" fillId="9" borderId="3" xfId="0" applyFont="1" applyFill="1" applyBorder="1" applyAlignment="1">
      <alignment horizontal="left" vertical="center" wrapText="1"/>
    </xf>
    <xf numFmtId="0" fontId="3" fillId="9" borderId="10" xfId="0" applyFont="1" applyFill="1" applyBorder="1" applyAlignment="1">
      <alignment horizontal="left" vertical="center" wrapText="1"/>
    </xf>
    <xf numFmtId="0" fontId="3" fillId="9" borderId="28" xfId="0" applyFont="1" applyFill="1" applyBorder="1" applyAlignment="1">
      <alignment horizontal="left" vertical="center" wrapText="1"/>
    </xf>
    <xf numFmtId="0" fontId="3" fillId="9" borderId="0" xfId="0" applyFont="1" applyFill="1" applyAlignment="1">
      <alignment horizontal="left" vertical="center" wrapText="1"/>
    </xf>
    <xf numFmtId="0" fontId="3" fillId="9" borderId="23" xfId="0" applyFont="1" applyFill="1" applyBorder="1" applyAlignment="1">
      <alignment horizontal="left" vertical="center" wrapText="1"/>
    </xf>
    <xf numFmtId="0" fontId="3" fillId="9" borderId="37" xfId="0" applyFont="1" applyFill="1" applyBorder="1" applyAlignment="1">
      <alignment horizontal="left" vertical="center" wrapText="1"/>
    </xf>
    <xf numFmtId="0" fontId="3" fillId="9" borderId="5" xfId="0" applyFont="1" applyFill="1" applyBorder="1" applyAlignment="1">
      <alignment horizontal="left" vertical="center" wrapText="1"/>
    </xf>
    <xf numFmtId="0" fontId="3" fillId="9" borderId="40" xfId="0" applyFont="1" applyFill="1" applyBorder="1" applyAlignment="1">
      <alignment horizontal="left" vertical="center" wrapText="1"/>
    </xf>
    <xf numFmtId="0" fontId="3" fillId="9" borderId="39" xfId="0" applyFont="1" applyFill="1" applyBorder="1" applyAlignment="1">
      <alignment horizontal="left" vertical="center" wrapText="1"/>
    </xf>
    <xf numFmtId="0" fontId="3" fillId="9" borderId="32" xfId="0" applyFont="1" applyFill="1" applyBorder="1" applyAlignment="1">
      <alignment horizontal="left" vertical="center" wrapText="1"/>
    </xf>
    <xf numFmtId="0" fontId="3" fillId="0" borderId="0" xfId="1" applyAlignment="1">
      <alignment horizontal="left" vertical="center" wrapText="1"/>
    </xf>
    <xf numFmtId="0" fontId="4" fillId="0" borderId="0" xfId="1" applyFont="1" applyAlignment="1">
      <alignment vertical="center"/>
    </xf>
    <xf numFmtId="0" fontId="3" fillId="4" borderId="0" xfId="1" applyFill="1" applyAlignment="1">
      <alignment vertical="center" wrapText="1"/>
    </xf>
    <xf numFmtId="0" fontId="3" fillId="4" borderId="0" xfId="1" applyFill="1" applyAlignment="1">
      <alignment vertical="center"/>
    </xf>
    <xf numFmtId="0" fontId="16" fillId="5" borderId="43"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25" xfId="0" applyFont="1" applyFill="1" applyBorder="1" applyAlignment="1">
      <alignment horizontal="center" vertical="center" wrapText="1"/>
    </xf>
    <xf numFmtId="0" fontId="6" fillId="0" borderId="9" xfId="0" applyFont="1" applyBorder="1" applyAlignment="1">
      <alignment horizontal="left" vertical="center" wrapText="1"/>
    </xf>
    <xf numFmtId="0" fontId="28" fillId="0" borderId="15" xfId="0" applyFont="1" applyBorder="1" applyAlignment="1">
      <alignment horizontal="center" vertical="center" wrapText="1"/>
    </xf>
    <xf numFmtId="0" fontId="28" fillId="0" borderId="26" xfId="0" applyFont="1" applyBorder="1" applyAlignment="1">
      <alignment horizontal="center" vertical="center" wrapText="1"/>
    </xf>
    <xf numFmtId="0" fontId="8" fillId="7" borderId="25"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7" borderId="31"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8" fillId="12" borderId="0" xfId="0" applyFont="1" applyFill="1" applyAlignment="1">
      <alignment horizontal="center" vertical="center"/>
    </xf>
    <xf numFmtId="0" fontId="10" fillId="0" borderId="0" xfId="0" applyFont="1" applyAlignment="1">
      <alignment horizontal="left" vertical="top" wrapText="1"/>
    </xf>
    <xf numFmtId="0" fontId="7" fillId="12" borderId="0" xfId="0" applyFont="1" applyFill="1" applyAlignment="1">
      <alignment horizontal="center" vertical="center"/>
    </xf>
    <xf numFmtId="0" fontId="30" fillId="12" borderId="0" xfId="0" applyFont="1" applyFill="1" applyAlignment="1">
      <alignment horizontal="center" vertical="center"/>
    </xf>
    <xf numFmtId="0" fontId="7" fillId="0" borderId="0" xfId="0" applyFont="1" applyAlignment="1">
      <alignment horizontal="center" vertical="center"/>
    </xf>
    <xf numFmtId="0" fontId="6" fillId="6" borderId="0" xfId="0" applyFont="1" applyFill="1" applyAlignment="1">
      <alignment horizontal="left" vertical="center" wrapText="1"/>
    </xf>
    <xf numFmtId="0" fontId="1" fillId="0" borderId="1" xfId="2" applyFont="1" applyBorder="1" applyAlignment="1">
      <alignment horizontal="center" vertical="center"/>
    </xf>
    <xf numFmtId="0" fontId="1" fillId="0" borderId="3" xfId="2" applyFont="1" applyBorder="1" applyAlignment="1">
      <alignment horizontal="center" vertical="center"/>
    </xf>
    <xf numFmtId="0" fontId="1" fillId="0" borderId="4" xfId="2" applyFont="1" applyBorder="1" applyAlignment="1">
      <alignment horizontal="center" vertical="center" wrapText="1"/>
    </xf>
    <xf numFmtId="0" fontId="1" fillId="0" borderId="4" xfId="2" applyFont="1" applyBorder="1" applyAlignment="1">
      <alignment horizontal="center" vertical="center"/>
    </xf>
    <xf numFmtId="0" fontId="20" fillId="0" borderId="0" xfId="1" applyFont="1" applyBorder="1" applyAlignment="1">
      <alignment horizontal="center" vertical="center"/>
    </xf>
    <xf numFmtId="0" fontId="31" fillId="0" borderId="4" xfId="10" applyFont="1" applyFill="1" applyBorder="1"/>
    <xf numFmtId="0" fontId="8" fillId="2" borderId="4" xfId="0" applyFont="1" applyFill="1" applyBorder="1"/>
  </cellXfs>
  <cellStyles count="12">
    <cellStyle name="Good" xfId="10" builtinId="26"/>
    <cellStyle name="Hyperlink" xfId="8" builtinId="8"/>
    <cellStyle name="Neutral 2" xfId="11" xr:uid="{3B90B6ED-D710-49D4-9DE9-19DA3D1D6057}"/>
    <cellStyle name="Normal" xfId="0" builtinId="0"/>
    <cellStyle name="Normal 2" xfId="1" xr:uid="{00000000-0005-0000-0000-000002000000}"/>
    <cellStyle name="Normal 2 2" xfId="2" xr:uid="{00000000-0005-0000-0000-000003000000}"/>
    <cellStyle name="Normal 2 3" xfId="7" xr:uid="{00000000-0005-0000-0000-000004000000}"/>
    <cellStyle name="Normal 3" xfId="3" xr:uid="{00000000-0005-0000-0000-000005000000}"/>
    <cellStyle name="Normal 4" xfId="6" xr:uid="{00000000-0005-0000-0000-000006000000}"/>
    <cellStyle name="Normal 4 2" xfId="9" xr:uid="{DFB0B29F-504C-4F29-9DF6-01112630DAD4}"/>
    <cellStyle name="Percent 2" xfId="5" xr:uid="{00000000-0005-0000-0000-000007000000}"/>
    <cellStyle name="Percent 3" xfId="4" xr:uid="{00000000-0005-0000-0000-000008000000}"/>
  </cellStyles>
  <dxfs count="23">
    <dxf>
      <font>
        <color auto="1"/>
      </font>
      <fill>
        <patternFill>
          <bgColor rgb="FF71B12D"/>
        </patternFill>
      </fill>
    </dxf>
    <dxf>
      <font>
        <color auto="1"/>
      </font>
      <fill>
        <patternFill>
          <bgColor rgb="FFFFB540"/>
        </patternFill>
      </fill>
    </dxf>
    <dxf>
      <font>
        <color auto="1"/>
      </font>
      <fill>
        <patternFill>
          <bgColor rgb="FF3391AD"/>
        </patternFill>
      </fill>
    </dxf>
    <dxf>
      <font>
        <color auto="1"/>
      </font>
      <fill>
        <patternFill>
          <bgColor rgb="FFA24130"/>
        </patternFill>
      </fill>
    </dxf>
    <dxf>
      <font>
        <color auto="1"/>
      </font>
      <fill>
        <patternFill>
          <bgColor rgb="FFA24130"/>
        </patternFill>
      </fill>
    </dxf>
    <dxf>
      <font>
        <color auto="1"/>
      </font>
      <fill>
        <patternFill>
          <bgColor rgb="FF3391AD"/>
        </patternFill>
      </fill>
    </dxf>
    <dxf>
      <font>
        <color auto="1"/>
      </font>
      <fill>
        <patternFill>
          <bgColor rgb="FFFFB540"/>
        </patternFill>
      </fill>
    </dxf>
    <dxf>
      <font>
        <b val="0"/>
        <i/>
        <color auto="1"/>
      </font>
      <fill>
        <patternFill>
          <bgColor rgb="FF71B12D"/>
        </patternFill>
      </fill>
    </dxf>
    <dxf>
      <fill>
        <patternFill patternType="solid">
          <fgColor auto="1"/>
          <bgColor rgb="FFE4ECF4"/>
        </patternFill>
      </fill>
    </dxf>
    <dxf>
      <font>
        <b val="0"/>
        <i val="0"/>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ill>
        <patternFill patternType="solid">
          <fgColor auto="1"/>
          <bgColor rgb="FFD47D6E"/>
        </patternFill>
      </fill>
    </dxf>
    <dxf>
      <fill>
        <patternFill patternType="solid">
          <fgColor auto="1"/>
          <bgColor theme="1" tint="0.79998168889431442"/>
        </patternFill>
      </fill>
    </dxf>
    <dxf>
      <fill>
        <patternFill patternType="solid">
          <fgColor auto="1"/>
          <bgColor theme="7"/>
        </patternFill>
      </fill>
    </dxf>
    <dxf>
      <fill>
        <patternFill>
          <bgColor rgb="FFFFFF00"/>
        </patternFill>
      </fill>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border>
        <left/>
        <right/>
        <top/>
        <bottom/>
      </border>
    </dxf>
  </dxfs>
  <tableStyles count="0" defaultTableStyle="TableStyleMedium9" defaultPivotStyle="PivotStyleLight16"/>
  <colors>
    <mruColors>
      <color rgb="FFD47D6E"/>
      <color rgb="FF71B12D"/>
      <color rgb="FFE5F4D4"/>
      <color rgb="FFF7D7B3"/>
      <color rgb="FFE4ECF4"/>
      <color rgb="FFA7FFCF"/>
      <color rgb="FF97FFE4"/>
      <color rgb="FF00CC99"/>
      <color rgb="FF00B853"/>
      <color rgb="FFDCE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Backend!$B$85</c:f>
              <c:strCache>
                <c:ptCount val="1"/>
                <c:pt idx="0">
                  <c:v>Total For Low Policy Statement Count</c:v>
                </c:pt>
              </c:strCache>
            </c:strRef>
          </c:tx>
          <c:spPr>
            <a:ln>
              <a:noFill/>
            </a:ln>
          </c:spPr>
          <c:dPt>
            <c:idx val="0"/>
            <c:bubble3D val="0"/>
            <c:explosion val="1"/>
            <c:spPr>
              <a:solidFill>
                <a:srgbClr val="F86262"/>
              </a:solidFill>
              <a:ln w="25400" cap="flat" cmpd="sng" algn="ctr">
                <a:noFill/>
                <a:prstDash val="solid"/>
              </a:ln>
              <a:effectLst/>
            </c:spPr>
            <c:extLst>
              <c:ext xmlns:c16="http://schemas.microsoft.com/office/drawing/2014/chart" uri="{C3380CC4-5D6E-409C-BE32-E72D297353CC}">
                <c16:uniqueId val="{00000001-0018-457F-9F6B-97445522F6CE}"/>
              </c:ext>
            </c:extLst>
          </c:dPt>
          <c:dPt>
            <c:idx val="1"/>
            <c:bubble3D val="0"/>
            <c:spPr>
              <a:noFill/>
              <a:ln w="19050">
                <a:noFill/>
              </a:ln>
              <a:effectLst/>
            </c:spPr>
            <c:extLst>
              <c:ext xmlns:c16="http://schemas.microsoft.com/office/drawing/2014/chart" uri="{C3380CC4-5D6E-409C-BE32-E72D297353CC}">
                <c16:uniqueId val="{00000003-0018-457F-9F6B-97445522F6CE}"/>
              </c:ext>
            </c:extLst>
          </c:dPt>
          <c:dPt>
            <c:idx val="2"/>
            <c:bubble3D val="0"/>
            <c:spPr>
              <a:noFill/>
              <a:ln w="19050">
                <a:noFill/>
              </a:ln>
              <a:effectLst/>
            </c:spPr>
            <c:extLst>
              <c:ext xmlns:c16="http://schemas.microsoft.com/office/drawing/2014/chart" uri="{C3380CC4-5D6E-409C-BE32-E72D297353CC}">
                <c16:uniqueId val="{00000005-0018-457F-9F6B-97445522F6CE}"/>
              </c:ext>
            </c:extLst>
          </c:dPt>
          <c:val>
            <c:numRef>
              <c:f>Backend!$E$85:$G$85</c:f>
              <c:numCache>
                <c:formatCode>0%</c:formatCode>
                <c:ptCount val="3"/>
                <c:pt idx="0">
                  <c:v>0</c:v>
                </c:pt>
                <c:pt idx="1">
                  <c:v>1</c:v>
                </c:pt>
                <c:pt idx="2">
                  <c:v>1</c:v>
                </c:pt>
              </c:numCache>
            </c:numRef>
          </c:val>
          <c:extLst>
            <c:ext xmlns:c16="http://schemas.microsoft.com/office/drawing/2014/chart" uri="{C3380CC4-5D6E-409C-BE32-E72D297353CC}">
              <c16:uniqueId val="{00000006-0018-457F-9F6B-97445522F6CE}"/>
            </c:ext>
          </c:extLst>
        </c:ser>
        <c:dLbls>
          <c:showLegendKey val="0"/>
          <c:showVal val="0"/>
          <c:showCatName val="0"/>
          <c:showSerName val="0"/>
          <c:showPercent val="0"/>
          <c:showBubbleSize val="0"/>
          <c:showLeaderLines val="1"/>
        </c:dLbls>
        <c:firstSliceAng val="270"/>
        <c:holeSize val="8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273504273504277E-3"/>
          <c:y val="5.4273504273504277E-3"/>
          <c:w val="0.93487179487179484"/>
          <c:h val="0.93487179487179484"/>
        </c:manualLayout>
      </c:layout>
      <c:doughnutChart>
        <c:varyColors val="1"/>
        <c:ser>
          <c:idx val="0"/>
          <c:order val="0"/>
          <c:tx>
            <c:strRef>
              <c:f>Backend!$B$66</c:f>
              <c:strCache>
                <c:ptCount val="1"/>
                <c:pt idx="0">
                  <c:v>Total</c:v>
                </c:pt>
              </c:strCache>
            </c:strRef>
          </c:tx>
          <c:spPr>
            <a:ln>
              <a:noFill/>
            </a:ln>
          </c:spPr>
          <c:dPt>
            <c:idx val="0"/>
            <c:bubble3D val="0"/>
            <c:spPr>
              <a:solidFill>
                <a:schemeClr val="accent2"/>
              </a:solidFill>
              <a:ln w="25400" cap="flat" cmpd="sng" algn="ctr">
                <a:noFill/>
                <a:prstDash val="solid"/>
              </a:ln>
              <a:effectLst/>
            </c:spPr>
            <c:extLst>
              <c:ext xmlns:c16="http://schemas.microsoft.com/office/drawing/2014/chart" uri="{C3380CC4-5D6E-409C-BE32-E72D297353CC}">
                <c16:uniqueId val="{00000001-A7CB-4986-BF66-E6FA0736A495}"/>
              </c:ext>
            </c:extLst>
          </c:dPt>
          <c:dPt>
            <c:idx val="1"/>
            <c:bubble3D val="0"/>
            <c:spPr>
              <a:noFill/>
              <a:ln w="19050">
                <a:noFill/>
              </a:ln>
              <a:effectLst/>
            </c:spPr>
            <c:extLst>
              <c:ext xmlns:c16="http://schemas.microsoft.com/office/drawing/2014/chart" uri="{C3380CC4-5D6E-409C-BE32-E72D297353CC}">
                <c16:uniqueId val="{00000003-A7CB-4986-BF66-E6FA0736A495}"/>
              </c:ext>
            </c:extLst>
          </c:dPt>
          <c:dPt>
            <c:idx val="2"/>
            <c:bubble3D val="0"/>
            <c:spPr>
              <a:noFill/>
              <a:ln w="19050">
                <a:noFill/>
              </a:ln>
              <a:effectLst/>
            </c:spPr>
            <c:extLst>
              <c:ext xmlns:c16="http://schemas.microsoft.com/office/drawing/2014/chart" uri="{C3380CC4-5D6E-409C-BE32-E72D297353CC}">
                <c16:uniqueId val="{00000005-A7CB-4986-BF66-E6FA0736A495}"/>
              </c:ext>
            </c:extLst>
          </c:dPt>
          <c:val>
            <c:numRef>
              <c:f>Backend!$E$66:$G$66</c:f>
              <c:numCache>
                <c:formatCode>0%</c:formatCode>
                <c:ptCount val="3"/>
                <c:pt idx="0">
                  <c:v>0.38095238095238093</c:v>
                </c:pt>
                <c:pt idx="1">
                  <c:v>0.61904761904761907</c:v>
                </c:pt>
                <c:pt idx="2">
                  <c:v>1</c:v>
                </c:pt>
              </c:numCache>
            </c:numRef>
          </c:val>
          <c:extLst>
            <c:ext xmlns:c16="http://schemas.microsoft.com/office/drawing/2014/chart" uri="{C3380CC4-5D6E-409C-BE32-E72D297353CC}">
              <c16:uniqueId val="{00000006-A7CB-4986-BF66-E6FA0736A495}"/>
            </c:ext>
          </c:extLst>
        </c:ser>
        <c:dLbls>
          <c:showLegendKey val="0"/>
          <c:showVal val="0"/>
          <c:showCatName val="0"/>
          <c:showSerName val="0"/>
          <c:showPercent val="0"/>
          <c:showBubbleSize val="0"/>
          <c:showLeaderLines val="1"/>
        </c:dLbls>
        <c:firstSliceAng val="270"/>
        <c:holeSize val="8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0.94029914529914527"/>
          <c:h val="0.94029914529914527"/>
        </c:manualLayout>
      </c:layout>
      <c:doughnutChart>
        <c:varyColors val="1"/>
        <c:ser>
          <c:idx val="0"/>
          <c:order val="0"/>
          <c:tx>
            <c:strRef>
              <c:f>Backend!$B$43</c:f>
              <c:strCache>
                <c:ptCount val="1"/>
                <c:pt idx="0">
                  <c:v>Total</c:v>
                </c:pt>
              </c:strCache>
            </c:strRef>
          </c:tx>
          <c:spPr>
            <a:ln>
              <a:noFill/>
            </a:ln>
          </c:spPr>
          <c:dPt>
            <c:idx val="0"/>
            <c:bubble3D val="0"/>
            <c:spPr>
              <a:solidFill>
                <a:schemeClr val="accent2"/>
              </a:solidFill>
              <a:ln w="25400" cap="flat" cmpd="sng" algn="ctr">
                <a:noFill/>
                <a:prstDash val="solid"/>
              </a:ln>
              <a:effectLst/>
            </c:spPr>
            <c:extLst>
              <c:ext xmlns:c16="http://schemas.microsoft.com/office/drawing/2014/chart" uri="{C3380CC4-5D6E-409C-BE32-E72D297353CC}">
                <c16:uniqueId val="{00000001-8C03-469B-8DBF-1EBFD58E7D99}"/>
              </c:ext>
            </c:extLst>
          </c:dPt>
          <c:dPt>
            <c:idx val="1"/>
            <c:bubble3D val="0"/>
            <c:spPr>
              <a:noFill/>
              <a:ln w="19050">
                <a:noFill/>
              </a:ln>
              <a:effectLst/>
            </c:spPr>
            <c:extLst>
              <c:ext xmlns:c16="http://schemas.microsoft.com/office/drawing/2014/chart" uri="{C3380CC4-5D6E-409C-BE32-E72D297353CC}">
                <c16:uniqueId val="{00000003-8C03-469B-8DBF-1EBFD58E7D99}"/>
              </c:ext>
            </c:extLst>
          </c:dPt>
          <c:dPt>
            <c:idx val="2"/>
            <c:bubble3D val="0"/>
            <c:spPr>
              <a:noFill/>
              <a:ln w="19050">
                <a:noFill/>
              </a:ln>
              <a:effectLst/>
            </c:spPr>
            <c:extLst>
              <c:ext xmlns:c16="http://schemas.microsoft.com/office/drawing/2014/chart" uri="{C3380CC4-5D6E-409C-BE32-E72D297353CC}">
                <c16:uniqueId val="{00000005-8C03-469B-8DBF-1EBFD58E7D99}"/>
              </c:ext>
            </c:extLst>
          </c:dPt>
          <c:val>
            <c:numRef>
              <c:f>Backend!$E$43:$G$43</c:f>
              <c:numCache>
                <c:formatCode>0%</c:formatCode>
                <c:ptCount val="3"/>
                <c:pt idx="0">
                  <c:v>0.23529411764705882</c:v>
                </c:pt>
                <c:pt idx="1">
                  <c:v>0.76470588235294112</c:v>
                </c:pt>
                <c:pt idx="2">
                  <c:v>1</c:v>
                </c:pt>
              </c:numCache>
            </c:numRef>
          </c:val>
          <c:extLst>
            <c:ext xmlns:c16="http://schemas.microsoft.com/office/drawing/2014/chart" uri="{C3380CC4-5D6E-409C-BE32-E72D297353CC}">
              <c16:uniqueId val="{00000006-8C03-469B-8DBF-1EBFD58E7D99}"/>
            </c:ext>
          </c:extLst>
        </c:ser>
        <c:dLbls>
          <c:showLegendKey val="0"/>
          <c:showVal val="0"/>
          <c:showCatName val="0"/>
          <c:showSerName val="0"/>
          <c:showPercent val="0"/>
          <c:showBubbleSize val="0"/>
          <c:showLeaderLines val="1"/>
        </c:dLbls>
        <c:firstSliceAng val="270"/>
        <c:holeSize val="8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Sample Title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672962996868621E-2"/>
          <c:y val="0.12592736680989117"/>
          <c:w val="0.65176203860235782"/>
          <c:h val="0.78963860340612146"/>
        </c:manualLayout>
      </c:layout>
      <c:scatterChart>
        <c:scatterStyle val="lineMarker"/>
        <c:varyColors val="0"/>
        <c:ser>
          <c:idx val="0"/>
          <c:order val="0"/>
          <c:tx>
            <c:v>TOP RIGHT</c:v>
          </c:tx>
          <c:spPr>
            <a:ln w="25400" cap="rnd">
              <a:noFill/>
              <a:round/>
            </a:ln>
            <a:effectLst/>
          </c:spPr>
          <c:marker>
            <c:symbol val="circle"/>
            <c:size val="6"/>
            <c:spPr>
              <a:solidFill>
                <a:schemeClr val="accent6">
                  <a:lumMod val="75000"/>
                </a:schemeClr>
              </a:solidFill>
              <a:ln w="9525">
                <a:noFill/>
              </a:ln>
              <a:effectLst/>
            </c:spPr>
          </c:marker>
          <c:dLbls>
            <c:dLbl>
              <c:idx val="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9E1-46F7-9C3A-F932C791F9BC}"/>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9E1-46F7-9C3A-F932C791F9BC}"/>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9E1-46F7-9C3A-F932C791F9BC}"/>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9E1-46F7-9C3A-F932C791F9BC}"/>
                </c:ext>
              </c:extLst>
            </c:dLbl>
            <c:dLbl>
              <c:idx val="4"/>
              <c:tx>
                <c:rich>
                  <a:bodyPr/>
                  <a:lstStyle/>
                  <a:p>
                    <a:r>
                      <a:rPr lang="en-US"/>
                      <a:t>#5</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9E1-46F7-9C3A-F932C791F9BC}"/>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9E1-46F7-9C3A-F932C791F9BC}"/>
                </c:ext>
              </c:extLst>
            </c:dLbl>
            <c:dLbl>
              <c:idx val="6"/>
              <c:tx>
                <c:rich>
                  <a:bodyPr/>
                  <a:lstStyle/>
                  <a:p>
                    <a:r>
                      <a:rPr lang="en-US"/>
                      <a:t>#7</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9E1-46F7-9C3A-F932C791F9BC}"/>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9E1-46F7-9C3A-F932C791F9BC}"/>
                </c:ext>
              </c:extLst>
            </c:dLbl>
            <c:dLbl>
              <c:idx val="8"/>
              <c:tx>
                <c:rich>
                  <a:bodyPr/>
                  <a:lstStyle/>
                  <a:p>
                    <a:r>
                      <a:rPr lang="en-US"/>
                      <a:t>#9</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9E1-46F7-9C3A-F932C791F9BC}"/>
                </c:ext>
              </c:extLst>
            </c:dLbl>
            <c:dLbl>
              <c:idx val="9"/>
              <c:tx>
                <c:rich>
                  <a:bodyPr/>
                  <a:lstStyle/>
                  <a:p>
                    <a:r>
                      <a:rPr lang="en-US"/>
                      <a:t>#10</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9E1-46F7-9C3A-F932C791F9BC}"/>
                </c:ext>
              </c:extLst>
            </c:dLbl>
            <c:dLbl>
              <c:idx val="1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9E1-46F7-9C3A-F932C791F9BC}"/>
                </c:ext>
              </c:extLst>
            </c:dLbl>
            <c:dLbl>
              <c:idx val="1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9E1-46F7-9C3A-F932C791F9BC}"/>
                </c:ext>
              </c:extLst>
            </c:dLbl>
            <c:dLbl>
              <c:idx val="1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9E1-46F7-9C3A-F932C791F9BC}"/>
                </c:ext>
              </c:extLst>
            </c:dLbl>
            <c:dLbl>
              <c:idx val="13"/>
              <c:tx>
                <c:rich>
                  <a:bodyPr/>
                  <a:lstStyle/>
                  <a:p>
                    <a:r>
                      <a:rPr lang="en-US"/>
                      <a:t>#14</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9E1-46F7-9C3A-F932C791F9BC}"/>
                </c:ext>
              </c:extLst>
            </c:dLbl>
            <c:dLbl>
              <c:idx val="1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9E1-46F7-9C3A-F932C791F9BC}"/>
                </c:ext>
              </c:extLst>
            </c:dLbl>
            <c:dLbl>
              <c:idx val="1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9E1-46F7-9C3A-F932C791F9BC}"/>
                </c:ext>
              </c:extLst>
            </c:dLbl>
            <c:dLbl>
              <c:idx val="1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99E1-46F7-9C3A-F932C791F9BC}"/>
                </c:ext>
              </c:extLst>
            </c:dLbl>
            <c:dLbl>
              <c:idx val="1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99E1-46F7-9C3A-F932C791F9BC}"/>
                </c:ext>
              </c:extLst>
            </c:dLbl>
            <c:dLbl>
              <c:idx val="1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99E1-46F7-9C3A-F932C791F9BC}"/>
                </c:ext>
              </c:extLst>
            </c:dLbl>
            <c:dLbl>
              <c:idx val="19"/>
              <c:tx>
                <c:rich>
                  <a:bodyPr/>
                  <a:lstStyle/>
                  <a:p>
                    <a:r>
                      <a:rPr lang="en-US"/>
                      <a:t>#20</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99E1-46F7-9C3A-F932C791F9BC}"/>
                </c:ext>
              </c:extLst>
            </c:dLbl>
            <c:dLbl>
              <c:idx val="2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99E1-46F7-9C3A-F932C791F9BC}"/>
                </c:ext>
              </c:extLst>
            </c:dLbl>
            <c:dLbl>
              <c:idx val="21"/>
              <c:tx>
                <c:rich>
                  <a:bodyPr/>
                  <a:lstStyle/>
                  <a:p>
                    <a:r>
                      <a:rPr lang="en-US"/>
                      <a:t>#22</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99E1-46F7-9C3A-F932C791F9BC}"/>
                </c:ext>
              </c:extLst>
            </c:dLbl>
            <c:dLbl>
              <c:idx val="2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99E1-46F7-9C3A-F932C791F9BC}"/>
                </c:ext>
              </c:extLst>
            </c:dLbl>
            <c:dLbl>
              <c:idx val="2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99E1-46F7-9C3A-F932C791F9BC}"/>
                </c:ext>
              </c:extLst>
            </c:dLbl>
            <c:dLbl>
              <c:idx val="24"/>
              <c:tx>
                <c:rich>
                  <a:bodyPr/>
                  <a:lstStyle/>
                  <a:p>
                    <a:r>
                      <a:rPr lang="en-US"/>
                      <a:t>#25</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99E1-46F7-9C3A-F932C791F9BC}"/>
                </c:ext>
              </c:extLst>
            </c:dLbl>
            <c:dLbl>
              <c:idx val="25"/>
              <c:tx>
                <c:rich>
                  <a:bodyPr/>
                  <a:lstStyle/>
                  <a:p>
                    <a:r>
                      <a:rPr lang="en-US"/>
                      <a:t>#26</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99E1-46F7-9C3A-F932C791F9BC}"/>
                </c:ext>
              </c:extLst>
            </c:dLbl>
            <c:dLbl>
              <c:idx val="2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99E1-46F7-9C3A-F932C791F9BC}"/>
                </c:ext>
              </c:extLst>
            </c:dLbl>
            <c:dLbl>
              <c:idx val="27"/>
              <c:tx>
                <c:rich>
                  <a:bodyPr/>
                  <a:lstStyle/>
                  <a:p>
                    <a:r>
                      <a:rPr lang="en-US"/>
                      <a:t>#28</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99E1-46F7-9C3A-F932C791F9BC}"/>
                </c:ext>
              </c:extLst>
            </c:dLbl>
            <c:dLbl>
              <c:idx val="2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99E1-46F7-9C3A-F932C791F9BC}"/>
                </c:ext>
              </c:extLst>
            </c:dLbl>
            <c:dLbl>
              <c:idx val="29"/>
              <c:tx>
                <c:rich>
                  <a:bodyPr/>
                  <a:lstStyle/>
                  <a:p>
                    <a:r>
                      <a:rPr lang="en-US"/>
                      <a:t>#30</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99E1-46F7-9C3A-F932C791F9BC}"/>
                </c:ext>
              </c:extLst>
            </c:dLbl>
            <c:dLbl>
              <c:idx val="3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99E1-46F7-9C3A-F932C791F9BC}"/>
                </c:ext>
              </c:extLst>
            </c:dLbl>
            <c:dLbl>
              <c:idx val="3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99E1-46F7-9C3A-F932C791F9BC}"/>
                </c:ext>
              </c:extLst>
            </c:dLbl>
            <c:dLbl>
              <c:idx val="3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99E1-46F7-9C3A-F932C791F9BC}"/>
                </c:ext>
              </c:extLst>
            </c:dLbl>
            <c:dLbl>
              <c:idx val="3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99E1-46F7-9C3A-F932C791F9BC}"/>
                </c:ext>
              </c:extLst>
            </c:dLbl>
            <c:dLbl>
              <c:idx val="3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99E1-46F7-9C3A-F932C791F9BC}"/>
                </c:ext>
              </c:extLst>
            </c:dLbl>
            <c:dLbl>
              <c:idx val="3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99E1-46F7-9C3A-F932C791F9BC}"/>
                </c:ext>
              </c:extLst>
            </c:dLbl>
            <c:dLbl>
              <c:idx val="3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99E1-46F7-9C3A-F932C791F9BC}"/>
                </c:ext>
              </c:extLst>
            </c:dLbl>
            <c:dLbl>
              <c:idx val="3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99E1-46F7-9C3A-F932C791F9BC}"/>
                </c:ext>
              </c:extLst>
            </c:dLbl>
            <c:dLbl>
              <c:idx val="3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99E1-46F7-9C3A-F932C791F9BC}"/>
                </c:ext>
              </c:extLst>
            </c:dLbl>
            <c:dLbl>
              <c:idx val="3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99E1-46F7-9C3A-F932C791F9BC}"/>
                </c:ext>
              </c:extLst>
            </c:dLbl>
            <c:dLbl>
              <c:idx val="40"/>
              <c:tx>
                <c:rich>
                  <a:bodyPr/>
                  <a:lstStyle/>
                  <a:p>
                    <a:r>
                      <a:rPr lang="en-US"/>
                      <a:t>#41</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99E1-46F7-9C3A-F932C791F9BC}"/>
                </c:ext>
              </c:extLst>
            </c:dLbl>
            <c:dLbl>
              <c:idx val="4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99E1-46F7-9C3A-F932C791F9BC}"/>
                </c:ext>
              </c:extLst>
            </c:dLbl>
            <c:dLbl>
              <c:idx val="4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99E1-46F7-9C3A-F932C791F9BC}"/>
                </c:ext>
              </c:extLst>
            </c:dLbl>
            <c:dLbl>
              <c:idx val="4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99E1-46F7-9C3A-F932C791F9BC}"/>
                </c:ext>
              </c:extLst>
            </c:dLbl>
            <c:dLbl>
              <c:idx val="4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99E1-46F7-9C3A-F932C791F9BC}"/>
                </c:ext>
              </c:extLst>
            </c:dLbl>
            <c:dLbl>
              <c:idx val="4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99E1-46F7-9C3A-F932C791F9BC}"/>
                </c:ext>
              </c:extLst>
            </c:dLbl>
            <c:dLbl>
              <c:idx val="4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99E1-46F7-9C3A-F932C791F9BC}"/>
                </c:ext>
              </c:extLst>
            </c:dLbl>
            <c:dLbl>
              <c:idx val="4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99E1-46F7-9C3A-F932C791F9BC}"/>
                </c:ext>
              </c:extLst>
            </c:dLbl>
            <c:dLbl>
              <c:idx val="4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99E1-46F7-9C3A-F932C791F9BC}"/>
                </c:ext>
              </c:extLst>
            </c:dLbl>
            <c:dLbl>
              <c:idx val="49"/>
              <c:tx>
                <c:rich>
                  <a:bodyPr/>
                  <a:lstStyle/>
                  <a:p>
                    <a:r>
                      <a:rPr lang="en-US"/>
                      <a:t>#50</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1-99E1-46F7-9C3A-F932C791F9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'2x2 Grid Output'!$H$18:$H$67</c:f>
              <c:numCache>
                <c:formatCode>General</c:formatCode>
                <c:ptCount val="50"/>
                <c:pt idx="0">
                  <c:v>#N/A</c:v>
                </c:pt>
                <c:pt idx="1">
                  <c:v>#N/A</c:v>
                </c:pt>
                <c:pt idx="2">
                  <c:v>#N/A</c:v>
                </c:pt>
                <c:pt idx="3">
                  <c:v>#N/A</c:v>
                </c:pt>
                <c:pt idx="4">
                  <c:v>5</c:v>
                </c:pt>
                <c:pt idx="5">
                  <c:v>#N/A</c:v>
                </c:pt>
                <c:pt idx="6">
                  <c:v>7</c:v>
                </c:pt>
                <c:pt idx="7">
                  <c:v>#N/A</c:v>
                </c:pt>
                <c:pt idx="8">
                  <c:v>6</c:v>
                </c:pt>
                <c:pt idx="9">
                  <c:v>4</c:v>
                </c:pt>
                <c:pt idx="10">
                  <c:v>#N/A</c:v>
                </c:pt>
                <c:pt idx="11">
                  <c:v>#N/A</c:v>
                </c:pt>
                <c:pt idx="12">
                  <c:v>#N/A</c:v>
                </c:pt>
                <c:pt idx="13">
                  <c:v>7</c:v>
                </c:pt>
                <c:pt idx="14">
                  <c:v>#N/A</c:v>
                </c:pt>
                <c:pt idx="15">
                  <c:v>#N/A</c:v>
                </c:pt>
                <c:pt idx="16">
                  <c:v>#N/A</c:v>
                </c:pt>
                <c:pt idx="17">
                  <c:v>#N/A</c:v>
                </c:pt>
                <c:pt idx="18">
                  <c:v>#N/A</c:v>
                </c:pt>
                <c:pt idx="19">
                  <c:v>6</c:v>
                </c:pt>
                <c:pt idx="20">
                  <c:v>#N/A</c:v>
                </c:pt>
                <c:pt idx="21">
                  <c:v>8</c:v>
                </c:pt>
                <c:pt idx="22">
                  <c:v>#N/A</c:v>
                </c:pt>
                <c:pt idx="23">
                  <c:v>#N/A</c:v>
                </c:pt>
                <c:pt idx="24">
                  <c:v>7</c:v>
                </c:pt>
                <c:pt idx="25">
                  <c:v>5</c:v>
                </c:pt>
                <c:pt idx="26">
                  <c:v>#N/A</c:v>
                </c:pt>
                <c:pt idx="27">
                  <c:v>7</c:v>
                </c:pt>
                <c:pt idx="28">
                  <c:v>#N/A</c:v>
                </c:pt>
                <c:pt idx="29">
                  <c:v>8</c:v>
                </c:pt>
                <c:pt idx="30">
                  <c:v>#N/A</c:v>
                </c:pt>
                <c:pt idx="31">
                  <c:v>#N/A</c:v>
                </c:pt>
                <c:pt idx="32">
                  <c:v>#N/A</c:v>
                </c:pt>
                <c:pt idx="33">
                  <c:v>#N/A</c:v>
                </c:pt>
                <c:pt idx="34">
                  <c:v>#N/A</c:v>
                </c:pt>
                <c:pt idx="35">
                  <c:v>#N/A</c:v>
                </c:pt>
                <c:pt idx="36">
                  <c:v>#N/A</c:v>
                </c:pt>
                <c:pt idx="37">
                  <c:v>#N/A</c:v>
                </c:pt>
                <c:pt idx="38">
                  <c:v>#N/A</c:v>
                </c:pt>
                <c:pt idx="39">
                  <c:v>#N/A</c:v>
                </c:pt>
                <c:pt idx="40">
                  <c:v>8</c:v>
                </c:pt>
                <c:pt idx="41">
                  <c:v>#N/A</c:v>
                </c:pt>
                <c:pt idx="42">
                  <c:v>#N/A</c:v>
                </c:pt>
                <c:pt idx="43">
                  <c:v>#N/A</c:v>
                </c:pt>
                <c:pt idx="44">
                  <c:v>#N/A</c:v>
                </c:pt>
                <c:pt idx="45">
                  <c:v>#N/A</c:v>
                </c:pt>
                <c:pt idx="46">
                  <c:v>#N/A</c:v>
                </c:pt>
                <c:pt idx="47">
                  <c:v>#N/A</c:v>
                </c:pt>
                <c:pt idx="48">
                  <c:v>#N/A</c:v>
                </c:pt>
                <c:pt idx="49">
                  <c:v>4</c:v>
                </c:pt>
              </c:numCache>
            </c:numRef>
          </c:xVal>
          <c:yVal>
            <c:numRef>
              <c:f>'2x2 Grid Output'!$I$18:$I$67</c:f>
              <c:numCache>
                <c:formatCode>General</c:formatCode>
                <c:ptCount val="50"/>
                <c:pt idx="0">
                  <c:v>#N/A</c:v>
                </c:pt>
                <c:pt idx="1">
                  <c:v>#N/A</c:v>
                </c:pt>
                <c:pt idx="2">
                  <c:v>#N/A</c:v>
                </c:pt>
                <c:pt idx="3">
                  <c:v>#N/A</c:v>
                </c:pt>
                <c:pt idx="4">
                  <c:v>4</c:v>
                </c:pt>
                <c:pt idx="5">
                  <c:v>#N/A</c:v>
                </c:pt>
                <c:pt idx="6">
                  <c:v>4</c:v>
                </c:pt>
                <c:pt idx="7">
                  <c:v>#N/A</c:v>
                </c:pt>
                <c:pt idx="8">
                  <c:v>4</c:v>
                </c:pt>
                <c:pt idx="9">
                  <c:v>3</c:v>
                </c:pt>
                <c:pt idx="10">
                  <c:v>#N/A</c:v>
                </c:pt>
                <c:pt idx="11">
                  <c:v>#N/A</c:v>
                </c:pt>
                <c:pt idx="12">
                  <c:v>#N/A</c:v>
                </c:pt>
                <c:pt idx="13">
                  <c:v>6</c:v>
                </c:pt>
                <c:pt idx="14">
                  <c:v>#N/A</c:v>
                </c:pt>
                <c:pt idx="15">
                  <c:v>#N/A</c:v>
                </c:pt>
                <c:pt idx="16">
                  <c:v>#N/A</c:v>
                </c:pt>
                <c:pt idx="17">
                  <c:v>#N/A</c:v>
                </c:pt>
                <c:pt idx="18">
                  <c:v>#N/A</c:v>
                </c:pt>
                <c:pt idx="19">
                  <c:v>4</c:v>
                </c:pt>
                <c:pt idx="20">
                  <c:v>#N/A</c:v>
                </c:pt>
                <c:pt idx="21">
                  <c:v>3</c:v>
                </c:pt>
                <c:pt idx="22">
                  <c:v>#N/A</c:v>
                </c:pt>
                <c:pt idx="23">
                  <c:v>#N/A</c:v>
                </c:pt>
                <c:pt idx="24">
                  <c:v>5</c:v>
                </c:pt>
                <c:pt idx="25">
                  <c:v>3</c:v>
                </c:pt>
                <c:pt idx="26">
                  <c:v>#N/A</c:v>
                </c:pt>
                <c:pt idx="27">
                  <c:v>6</c:v>
                </c:pt>
                <c:pt idx="28">
                  <c:v>#N/A</c:v>
                </c:pt>
                <c:pt idx="29">
                  <c:v>3</c:v>
                </c:pt>
                <c:pt idx="30">
                  <c:v>#N/A</c:v>
                </c:pt>
                <c:pt idx="31">
                  <c:v>#N/A</c:v>
                </c:pt>
                <c:pt idx="32">
                  <c:v>#N/A</c:v>
                </c:pt>
                <c:pt idx="33">
                  <c:v>#N/A</c:v>
                </c:pt>
                <c:pt idx="34">
                  <c:v>#N/A</c:v>
                </c:pt>
                <c:pt idx="35">
                  <c:v>#N/A</c:v>
                </c:pt>
                <c:pt idx="36">
                  <c:v>#N/A</c:v>
                </c:pt>
                <c:pt idx="37">
                  <c:v>#N/A</c:v>
                </c:pt>
                <c:pt idx="38">
                  <c:v>#N/A</c:v>
                </c:pt>
                <c:pt idx="39">
                  <c:v>#N/A</c:v>
                </c:pt>
                <c:pt idx="40">
                  <c:v>6</c:v>
                </c:pt>
                <c:pt idx="41">
                  <c:v>#N/A</c:v>
                </c:pt>
                <c:pt idx="42">
                  <c:v>#N/A</c:v>
                </c:pt>
                <c:pt idx="43">
                  <c:v>#N/A</c:v>
                </c:pt>
                <c:pt idx="44">
                  <c:v>#N/A</c:v>
                </c:pt>
                <c:pt idx="45">
                  <c:v>#N/A</c:v>
                </c:pt>
                <c:pt idx="46">
                  <c:v>#N/A</c:v>
                </c:pt>
                <c:pt idx="47">
                  <c:v>#N/A</c:v>
                </c:pt>
                <c:pt idx="48">
                  <c:v>#N/A</c:v>
                </c:pt>
                <c:pt idx="49">
                  <c:v>4</c:v>
                </c:pt>
              </c:numCache>
            </c:numRef>
          </c:yVal>
          <c:smooth val="0"/>
          <c:extLst>
            <c:ext xmlns:c16="http://schemas.microsoft.com/office/drawing/2014/chart" uri="{C3380CC4-5D6E-409C-BE32-E72D297353CC}">
              <c16:uniqueId val="{00000032-99E1-46F7-9C3A-F932C791F9BC}"/>
            </c:ext>
          </c:extLst>
        </c:ser>
        <c:ser>
          <c:idx val="1"/>
          <c:order val="1"/>
          <c:tx>
            <c:v>BOTTOM RIGHT</c:v>
          </c:tx>
          <c:spPr>
            <a:ln w="25400" cap="rnd">
              <a:noFill/>
              <a:round/>
            </a:ln>
            <a:effectLst/>
          </c:spPr>
          <c:marker>
            <c:symbol val="circle"/>
            <c:size val="5"/>
            <c:spPr>
              <a:solidFill>
                <a:schemeClr val="accent4">
                  <a:lumMod val="75000"/>
                </a:schemeClr>
              </a:solidFill>
              <a:ln w="9525">
                <a:noFill/>
              </a:ln>
              <a:effectLst/>
            </c:spPr>
          </c:marker>
          <c:dLbls>
            <c:dLbl>
              <c:idx val="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3-99E1-46F7-9C3A-F932C791F9BC}"/>
                </c:ext>
              </c:extLst>
            </c:dLbl>
            <c:dLbl>
              <c:idx val="1"/>
              <c:tx>
                <c:rich>
                  <a:bodyPr/>
                  <a:lstStyle/>
                  <a:p>
                    <a:r>
                      <a:rPr lang="en-US"/>
                      <a:t>#2</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4-99E1-46F7-9C3A-F932C791F9BC}"/>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5-99E1-46F7-9C3A-F932C791F9BC}"/>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6-99E1-46F7-9C3A-F932C791F9BC}"/>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7-99E1-46F7-9C3A-F932C791F9BC}"/>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8-99E1-46F7-9C3A-F932C791F9BC}"/>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9-99E1-46F7-9C3A-F932C791F9BC}"/>
                </c:ext>
              </c:extLst>
            </c:dLbl>
            <c:dLbl>
              <c:idx val="7"/>
              <c:tx>
                <c:rich>
                  <a:bodyPr/>
                  <a:lstStyle/>
                  <a:p>
                    <a:r>
                      <a:rPr lang="en-US"/>
                      <a:t>#8</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A-99E1-46F7-9C3A-F932C791F9BC}"/>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B-99E1-46F7-9C3A-F932C791F9BC}"/>
                </c:ext>
              </c:extLst>
            </c:dLbl>
            <c:dLbl>
              <c:idx val="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C-99E1-46F7-9C3A-F932C791F9BC}"/>
                </c:ext>
              </c:extLst>
            </c:dLbl>
            <c:dLbl>
              <c:idx val="1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D-99E1-46F7-9C3A-F932C791F9BC}"/>
                </c:ext>
              </c:extLst>
            </c:dLbl>
            <c:dLbl>
              <c:idx val="1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E-99E1-46F7-9C3A-F932C791F9BC}"/>
                </c:ext>
              </c:extLst>
            </c:dLbl>
            <c:dLbl>
              <c:idx val="1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F-99E1-46F7-9C3A-F932C791F9BC}"/>
                </c:ext>
              </c:extLst>
            </c:dLbl>
            <c:dLbl>
              <c:idx val="1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0-99E1-46F7-9C3A-F932C791F9BC}"/>
                </c:ext>
              </c:extLst>
            </c:dLbl>
            <c:dLbl>
              <c:idx val="1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1-99E1-46F7-9C3A-F932C791F9BC}"/>
                </c:ext>
              </c:extLst>
            </c:dLbl>
            <c:dLbl>
              <c:idx val="15"/>
              <c:tx>
                <c:rich>
                  <a:bodyPr/>
                  <a:lstStyle/>
                  <a:p>
                    <a:r>
                      <a:rPr lang="en-US"/>
                      <a:t>#16</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2-99E1-46F7-9C3A-F932C791F9BC}"/>
                </c:ext>
              </c:extLst>
            </c:dLbl>
            <c:dLbl>
              <c:idx val="1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3-99E1-46F7-9C3A-F932C791F9BC}"/>
                </c:ext>
              </c:extLst>
            </c:dLbl>
            <c:dLbl>
              <c:idx val="1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4-99E1-46F7-9C3A-F932C791F9BC}"/>
                </c:ext>
              </c:extLst>
            </c:dLbl>
            <c:dLbl>
              <c:idx val="18"/>
              <c:tx>
                <c:rich>
                  <a:bodyPr/>
                  <a:lstStyle/>
                  <a:p>
                    <a:r>
                      <a:rPr lang="en-US"/>
                      <a:t>#19</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5-99E1-46F7-9C3A-F932C791F9BC}"/>
                </c:ext>
              </c:extLst>
            </c:dLbl>
            <c:dLbl>
              <c:idx val="1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6-99E1-46F7-9C3A-F932C791F9BC}"/>
                </c:ext>
              </c:extLst>
            </c:dLbl>
            <c:dLbl>
              <c:idx val="20"/>
              <c:tx>
                <c:rich>
                  <a:bodyPr/>
                  <a:lstStyle/>
                  <a:p>
                    <a:r>
                      <a:rPr lang="en-US"/>
                      <a:t>#21</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7-99E1-46F7-9C3A-F932C791F9BC}"/>
                </c:ext>
              </c:extLst>
            </c:dLbl>
            <c:dLbl>
              <c:idx val="2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8-99E1-46F7-9C3A-F932C791F9BC}"/>
                </c:ext>
              </c:extLst>
            </c:dLbl>
            <c:dLbl>
              <c:idx val="22"/>
              <c:tx>
                <c:rich>
                  <a:bodyPr/>
                  <a:lstStyle/>
                  <a:p>
                    <a:r>
                      <a:rPr lang="en-US"/>
                      <a:t>#23</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9-99E1-46F7-9C3A-F932C791F9BC}"/>
                </c:ext>
              </c:extLst>
            </c:dLbl>
            <c:dLbl>
              <c:idx val="23"/>
              <c:tx>
                <c:rich>
                  <a:bodyPr/>
                  <a:lstStyle/>
                  <a:p>
                    <a:r>
                      <a:rPr lang="en-US"/>
                      <a:t>#24</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A-99E1-46F7-9C3A-F932C791F9BC}"/>
                </c:ext>
              </c:extLst>
            </c:dLbl>
            <c:dLbl>
              <c:idx val="2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B-99E1-46F7-9C3A-F932C791F9BC}"/>
                </c:ext>
              </c:extLst>
            </c:dLbl>
            <c:dLbl>
              <c:idx val="2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C-99E1-46F7-9C3A-F932C791F9BC}"/>
                </c:ext>
              </c:extLst>
            </c:dLbl>
            <c:dLbl>
              <c:idx val="26"/>
              <c:tx>
                <c:rich>
                  <a:bodyPr/>
                  <a:lstStyle/>
                  <a:p>
                    <a:r>
                      <a:rPr lang="en-US"/>
                      <a:t>#27</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D-99E1-46F7-9C3A-F932C791F9BC}"/>
                </c:ext>
              </c:extLst>
            </c:dLbl>
            <c:dLbl>
              <c:idx val="2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E-99E1-46F7-9C3A-F932C791F9BC}"/>
                </c:ext>
              </c:extLst>
            </c:dLbl>
            <c:dLbl>
              <c:idx val="28"/>
              <c:tx>
                <c:rich>
                  <a:bodyPr/>
                  <a:lstStyle/>
                  <a:p>
                    <a:r>
                      <a:rPr lang="en-US"/>
                      <a:t>#29</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F-99E1-46F7-9C3A-F932C791F9BC}"/>
                </c:ext>
              </c:extLst>
            </c:dLbl>
            <c:dLbl>
              <c:idx val="2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0-99E1-46F7-9C3A-F932C791F9BC}"/>
                </c:ext>
              </c:extLst>
            </c:dLbl>
            <c:dLbl>
              <c:idx val="3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1-99E1-46F7-9C3A-F932C791F9BC}"/>
                </c:ext>
              </c:extLst>
            </c:dLbl>
            <c:dLbl>
              <c:idx val="31"/>
              <c:tx>
                <c:rich>
                  <a:bodyPr/>
                  <a:lstStyle/>
                  <a:p>
                    <a:r>
                      <a:rPr lang="en-US"/>
                      <a:t>#32</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2-99E1-46F7-9C3A-F932C791F9BC}"/>
                </c:ext>
              </c:extLst>
            </c:dLbl>
            <c:dLbl>
              <c:idx val="3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3-99E1-46F7-9C3A-F932C791F9BC}"/>
                </c:ext>
              </c:extLst>
            </c:dLbl>
            <c:dLbl>
              <c:idx val="3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4-99E1-46F7-9C3A-F932C791F9BC}"/>
                </c:ext>
              </c:extLst>
            </c:dLbl>
            <c:dLbl>
              <c:idx val="34"/>
              <c:tx>
                <c:rich>
                  <a:bodyPr/>
                  <a:lstStyle/>
                  <a:p>
                    <a:r>
                      <a:rPr lang="en-US"/>
                      <a:t>#35</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5-99E1-46F7-9C3A-F932C791F9BC}"/>
                </c:ext>
              </c:extLst>
            </c:dLbl>
            <c:dLbl>
              <c:idx val="3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6-99E1-46F7-9C3A-F932C791F9BC}"/>
                </c:ext>
              </c:extLst>
            </c:dLbl>
            <c:dLbl>
              <c:idx val="3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7-99E1-46F7-9C3A-F932C791F9BC}"/>
                </c:ext>
              </c:extLst>
            </c:dLbl>
            <c:dLbl>
              <c:idx val="37"/>
              <c:tx>
                <c:rich>
                  <a:bodyPr/>
                  <a:lstStyle/>
                  <a:p>
                    <a:r>
                      <a:rPr lang="en-US"/>
                      <a:t>#38</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8-99E1-46F7-9C3A-F932C791F9BC}"/>
                </c:ext>
              </c:extLst>
            </c:dLbl>
            <c:dLbl>
              <c:idx val="38"/>
              <c:tx>
                <c:rich>
                  <a:bodyPr/>
                  <a:lstStyle/>
                  <a:p>
                    <a:r>
                      <a:rPr lang="en-US"/>
                      <a:t>#39</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9-99E1-46F7-9C3A-F932C791F9BC}"/>
                </c:ext>
              </c:extLst>
            </c:dLbl>
            <c:dLbl>
              <c:idx val="39"/>
              <c:tx>
                <c:rich>
                  <a:bodyPr/>
                  <a:lstStyle/>
                  <a:p>
                    <a:r>
                      <a:rPr lang="en-US"/>
                      <a:t>#40</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A-99E1-46F7-9C3A-F932C791F9BC}"/>
                </c:ext>
              </c:extLst>
            </c:dLbl>
            <c:dLbl>
              <c:idx val="4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B-99E1-46F7-9C3A-F932C791F9BC}"/>
                </c:ext>
              </c:extLst>
            </c:dLbl>
            <c:dLbl>
              <c:idx val="4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C-99E1-46F7-9C3A-F932C791F9BC}"/>
                </c:ext>
              </c:extLst>
            </c:dLbl>
            <c:dLbl>
              <c:idx val="4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D-99E1-46F7-9C3A-F932C791F9BC}"/>
                </c:ext>
              </c:extLst>
            </c:dLbl>
            <c:dLbl>
              <c:idx val="4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E-99E1-46F7-9C3A-F932C791F9BC}"/>
                </c:ext>
              </c:extLst>
            </c:dLbl>
            <c:dLbl>
              <c:idx val="44"/>
              <c:tx>
                <c:rich>
                  <a:bodyPr/>
                  <a:lstStyle/>
                  <a:p>
                    <a:r>
                      <a:rPr lang="en-US"/>
                      <a:t>#45</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F-99E1-46F7-9C3A-F932C791F9BC}"/>
                </c:ext>
              </c:extLst>
            </c:dLbl>
            <c:dLbl>
              <c:idx val="45"/>
              <c:tx>
                <c:rich>
                  <a:bodyPr/>
                  <a:lstStyle/>
                  <a:p>
                    <a:r>
                      <a:rPr lang="en-US"/>
                      <a:t>#46</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0-99E1-46F7-9C3A-F932C791F9BC}"/>
                </c:ext>
              </c:extLst>
            </c:dLbl>
            <c:dLbl>
              <c:idx val="46"/>
              <c:tx>
                <c:rich>
                  <a:bodyPr/>
                  <a:lstStyle/>
                  <a:p>
                    <a:r>
                      <a:rPr lang="en-US"/>
                      <a:t>#47</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1-99E1-46F7-9C3A-F932C791F9BC}"/>
                </c:ext>
              </c:extLst>
            </c:dLbl>
            <c:dLbl>
              <c:idx val="4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2-99E1-46F7-9C3A-F932C791F9BC}"/>
                </c:ext>
              </c:extLst>
            </c:dLbl>
            <c:dLbl>
              <c:idx val="48"/>
              <c:tx>
                <c:rich>
                  <a:bodyPr/>
                  <a:lstStyle/>
                  <a:p>
                    <a:r>
                      <a:rPr lang="en-US"/>
                      <a:t>#49</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3-99E1-46F7-9C3A-F932C791F9BC}"/>
                </c:ext>
              </c:extLst>
            </c:dLbl>
            <c:dLbl>
              <c:idx val="4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4-99E1-46F7-9C3A-F932C791F9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'2x2 Grid Output'!$K$18:$K$67</c:f>
              <c:numCache>
                <c:formatCode>General</c:formatCode>
                <c:ptCount val="50"/>
                <c:pt idx="0">
                  <c:v>#N/A</c:v>
                </c:pt>
                <c:pt idx="1">
                  <c:v>5</c:v>
                </c:pt>
                <c:pt idx="2">
                  <c:v>#N/A</c:v>
                </c:pt>
                <c:pt idx="3">
                  <c:v>#N/A</c:v>
                </c:pt>
                <c:pt idx="4">
                  <c:v>#N/A</c:v>
                </c:pt>
                <c:pt idx="5">
                  <c:v>#N/A</c:v>
                </c:pt>
                <c:pt idx="6">
                  <c:v>#N/A</c:v>
                </c:pt>
                <c:pt idx="7">
                  <c:v>8</c:v>
                </c:pt>
                <c:pt idx="8">
                  <c:v>#N/A</c:v>
                </c:pt>
                <c:pt idx="9">
                  <c:v>#N/A</c:v>
                </c:pt>
                <c:pt idx="10">
                  <c:v>#N/A</c:v>
                </c:pt>
                <c:pt idx="11">
                  <c:v>#N/A</c:v>
                </c:pt>
                <c:pt idx="12">
                  <c:v>#N/A</c:v>
                </c:pt>
                <c:pt idx="13">
                  <c:v>#N/A</c:v>
                </c:pt>
                <c:pt idx="14">
                  <c:v>#N/A</c:v>
                </c:pt>
                <c:pt idx="15">
                  <c:v>5</c:v>
                </c:pt>
                <c:pt idx="16">
                  <c:v>#N/A</c:v>
                </c:pt>
                <c:pt idx="17">
                  <c:v>#N/A</c:v>
                </c:pt>
                <c:pt idx="18">
                  <c:v>8</c:v>
                </c:pt>
                <c:pt idx="19">
                  <c:v>#N/A</c:v>
                </c:pt>
                <c:pt idx="20">
                  <c:v>7</c:v>
                </c:pt>
                <c:pt idx="21">
                  <c:v>#N/A</c:v>
                </c:pt>
                <c:pt idx="22">
                  <c:v>6</c:v>
                </c:pt>
                <c:pt idx="23">
                  <c:v>7</c:v>
                </c:pt>
                <c:pt idx="24">
                  <c:v>#N/A</c:v>
                </c:pt>
                <c:pt idx="25">
                  <c:v>#N/A</c:v>
                </c:pt>
                <c:pt idx="26">
                  <c:v>5</c:v>
                </c:pt>
                <c:pt idx="27">
                  <c:v>#N/A</c:v>
                </c:pt>
                <c:pt idx="28">
                  <c:v>6</c:v>
                </c:pt>
                <c:pt idx="29">
                  <c:v>#N/A</c:v>
                </c:pt>
                <c:pt idx="30">
                  <c:v>#N/A</c:v>
                </c:pt>
                <c:pt idx="31">
                  <c:v>6</c:v>
                </c:pt>
                <c:pt idx="32">
                  <c:v>#N/A</c:v>
                </c:pt>
                <c:pt idx="33">
                  <c:v>#N/A</c:v>
                </c:pt>
                <c:pt idx="34">
                  <c:v>7</c:v>
                </c:pt>
                <c:pt idx="35">
                  <c:v>#N/A</c:v>
                </c:pt>
                <c:pt idx="36">
                  <c:v>#N/A</c:v>
                </c:pt>
                <c:pt idx="37">
                  <c:v>6</c:v>
                </c:pt>
                <c:pt idx="38">
                  <c:v>8</c:v>
                </c:pt>
                <c:pt idx="39">
                  <c:v>6</c:v>
                </c:pt>
                <c:pt idx="40">
                  <c:v>#N/A</c:v>
                </c:pt>
                <c:pt idx="41">
                  <c:v>#N/A</c:v>
                </c:pt>
                <c:pt idx="42">
                  <c:v>#N/A</c:v>
                </c:pt>
                <c:pt idx="43">
                  <c:v>#N/A</c:v>
                </c:pt>
                <c:pt idx="44">
                  <c:v>6</c:v>
                </c:pt>
                <c:pt idx="45">
                  <c:v>7</c:v>
                </c:pt>
                <c:pt idx="46">
                  <c:v>7</c:v>
                </c:pt>
                <c:pt idx="47">
                  <c:v>#N/A</c:v>
                </c:pt>
                <c:pt idx="48">
                  <c:v>8</c:v>
                </c:pt>
                <c:pt idx="49">
                  <c:v>#N/A</c:v>
                </c:pt>
              </c:numCache>
            </c:numRef>
          </c:xVal>
          <c:yVal>
            <c:numRef>
              <c:f>'2x2 Grid Output'!$L$18:$L$67</c:f>
              <c:numCache>
                <c:formatCode>General</c:formatCode>
                <c:ptCount val="50"/>
                <c:pt idx="0">
                  <c:v>#N/A</c:v>
                </c:pt>
                <c:pt idx="1">
                  <c:v>0</c:v>
                </c:pt>
                <c:pt idx="2">
                  <c:v>#N/A</c:v>
                </c:pt>
                <c:pt idx="3">
                  <c:v>#N/A</c:v>
                </c:pt>
                <c:pt idx="4">
                  <c:v>#N/A</c:v>
                </c:pt>
                <c:pt idx="5">
                  <c:v>#N/A</c:v>
                </c:pt>
                <c:pt idx="6">
                  <c:v>#N/A</c:v>
                </c:pt>
                <c:pt idx="7">
                  <c:v>1</c:v>
                </c:pt>
                <c:pt idx="8">
                  <c:v>#N/A</c:v>
                </c:pt>
                <c:pt idx="9">
                  <c:v>#N/A</c:v>
                </c:pt>
                <c:pt idx="10">
                  <c:v>#N/A</c:v>
                </c:pt>
                <c:pt idx="11">
                  <c:v>#N/A</c:v>
                </c:pt>
                <c:pt idx="12">
                  <c:v>#N/A</c:v>
                </c:pt>
                <c:pt idx="13">
                  <c:v>#N/A</c:v>
                </c:pt>
                <c:pt idx="14">
                  <c:v>#N/A</c:v>
                </c:pt>
                <c:pt idx="15">
                  <c:v>1</c:v>
                </c:pt>
                <c:pt idx="16">
                  <c:v>#N/A</c:v>
                </c:pt>
                <c:pt idx="17">
                  <c:v>#N/A</c:v>
                </c:pt>
                <c:pt idx="18">
                  <c:v>2</c:v>
                </c:pt>
                <c:pt idx="19">
                  <c:v>#N/A</c:v>
                </c:pt>
                <c:pt idx="20">
                  <c:v>0</c:v>
                </c:pt>
                <c:pt idx="21">
                  <c:v>#N/A</c:v>
                </c:pt>
                <c:pt idx="22">
                  <c:v>1</c:v>
                </c:pt>
                <c:pt idx="23">
                  <c:v>1</c:v>
                </c:pt>
                <c:pt idx="24">
                  <c:v>#N/A</c:v>
                </c:pt>
                <c:pt idx="25">
                  <c:v>#N/A</c:v>
                </c:pt>
                <c:pt idx="26">
                  <c:v>1</c:v>
                </c:pt>
                <c:pt idx="27">
                  <c:v>#N/A</c:v>
                </c:pt>
                <c:pt idx="28">
                  <c:v>1</c:v>
                </c:pt>
                <c:pt idx="29">
                  <c:v>#N/A</c:v>
                </c:pt>
                <c:pt idx="30">
                  <c:v>#N/A</c:v>
                </c:pt>
                <c:pt idx="31">
                  <c:v>1</c:v>
                </c:pt>
                <c:pt idx="32">
                  <c:v>#N/A</c:v>
                </c:pt>
                <c:pt idx="33">
                  <c:v>#N/A</c:v>
                </c:pt>
                <c:pt idx="34">
                  <c:v>1</c:v>
                </c:pt>
                <c:pt idx="35">
                  <c:v>#N/A</c:v>
                </c:pt>
                <c:pt idx="36">
                  <c:v>#N/A</c:v>
                </c:pt>
                <c:pt idx="37">
                  <c:v>1</c:v>
                </c:pt>
                <c:pt idx="38">
                  <c:v>1</c:v>
                </c:pt>
                <c:pt idx="39">
                  <c:v>2</c:v>
                </c:pt>
                <c:pt idx="40">
                  <c:v>#N/A</c:v>
                </c:pt>
                <c:pt idx="41">
                  <c:v>#N/A</c:v>
                </c:pt>
                <c:pt idx="42">
                  <c:v>#N/A</c:v>
                </c:pt>
                <c:pt idx="43">
                  <c:v>#N/A</c:v>
                </c:pt>
                <c:pt idx="44">
                  <c:v>0</c:v>
                </c:pt>
                <c:pt idx="45">
                  <c:v>0</c:v>
                </c:pt>
                <c:pt idx="46">
                  <c:v>1</c:v>
                </c:pt>
                <c:pt idx="47">
                  <c:v>#N/A</c:v>
                </c:pt>
                <c:pt idx="48">
                  <c:v>2</c:v>
                </c:pt>
                <c:pt idx="49">
                  <c:v>#N/A</c:v>
                </c:pt>
              </c:numCache>
            </c:numRef>
          </c:yVal>
          <c:smooth val="0"/>
          <c:extLst>
            <c:ext xmlns:c16="http://schemas.microsoft.com/office/drawing/2014/chart" uri="{C3380CC4-5D6E-409C-BE32-E72D297353CC}">
              <c16:uniqueId val="{00000065-99E1-46F7-9C3A-F932C791F9BC}"/>
            </c:ext>
          </c:extLst>
        </c:ser>
        <c:ser>
          <c:idx val="2"/>
          <c:order val="2"/>
          <c:tx>
            <c:v>TOP LEFT</c:v>
          </c:tx>
          <c:spPr>
            <a:ln w="25400" cap="rnd">
              <a:noFill/>
              <a:round/>
            </a:ln>
            <a:effectLst/>
          </c:spPr>
          <c:marker>
            <c:symbol val="circle"/>
            <c:size val="5"/>
            <c:spPr>
              <a:solidFill>
                <a:srgbClr val="0070C0"/>
              </a:solidFill>
              <a:ln w="9525">
                <a:noFill/>
              </a:ln>
              <a:effectLst/>
            </c:spPr>
          </c:marker>
          <c:dLbls>
            <c:dLbl>
              <c:idx val="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6-99E1-46F7-9C3A-F932C791F9BC}"/>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7-99E1-46F7-9C3A-F932C791F9BC}"/>
                </c:ext>
              </c:extLst>
            </c:dLbl>
            <c:dLbl>
              <c:idx val="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8-99E1-46F7-9C3A-F932C791F9BC}"/>
                </c:ext>
              </c:extLst>
            </c:dLbl>
            <c:dLbl>
              <c:idx val="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9-99E1-46F7-9C3A-F932C791F9BC}"/>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A-99E1-46F7-9C3A-F932C791F9BC}"/>
                </c:ext>
              </c:extLst>
            </c:dLbl>
            <c:dLbl>
              <c:idx val="5"/>
              <c:tx>
                <c:rich>
                  <a:bodyPr/>
                  <a:lstStyle/>
                  <a:p>
                    <a:r>
                      <a:rPr lang="en-US"/>
                      <a:t>#6</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B-99E1-46F7-9C3A-F932C791F9BC}"/>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C-99E1-46F7-9C3A-F932C791F9BC}"/>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D-99E1-46F7-9C3A-F932C791F9BC}"/>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E-99E1-46F7-9C3A-F932C791F9BC}"/>
                </c:ext>
              </c:extLst>
            </c:dLbl>
            <c:dLbl>
              <c:idx val="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6F-99E1-46F7-9C3A-F932C791F9BC}"/>
                </c:ext>
              </c:extLst>
            </c:dLbl>
            <c:dLbl>
              <c:idx val="1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0-99E1-46F7-9C3A-F932C791F9BC}"/>
                </c:ext>
              </c:extLst>
            </c:dLbl>
            <c:dLbl>
              <c:idx val="11"/>
              <c:tx>
                <c:rich>
                  <a:bodyPr/>
                  <a:lstStyle/>
                  <a:p>
                    <a:r>
                      <a:rPr lang="en-US"/>
                      <a:t>#12</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1-99E1-46F7-9C3A-F932C791F9BC}"/>
                </c:ext>
              </c:extLst>
            </c:dLbl>
            <c:dLbl>
              <c:idx val="1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2-99E1-46F7-9C3A-F932C791F9BC}"/>
                </c:ext>
              </c:extLst>
            </c:dLbl>
            <c:dLbl>
              <c:idx val="1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3-99E1-46F7-9C3A-F932C791F9BC}"/>
                </c:ext>
              </c:extLst>
            </c:dLbl>
            <c:dLbl>
              <c:idx val="1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4-99E1-46F7-9C3A-F932C791F9BC}"/>
                </c:ext>
              </c:extLst>
            </c:dLbl>
            <c:dLbl>
              <c:idx val="1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5-99E1-46F7-9C3A-F932C791F9BC}"/>
                </c:ext>
              </c:extLst>
            </c:dLbl>
            <c:dLbl>
              <c:idx val="16"/>
              <c:tx>
                <c:rich>
                  <a:bodyPr/>
                  <a:lstStyle/>
                  <a:p>
                    <a:r>
                      <a:rPr lang="en-US"/>
                      <a:t>#17</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6-99E1-46F7-9C3A-F932C791F9BC}"/>
                </c:ext>
              </c:extLst>
            </c:dLbl>
            <c:dLbl>
              <c:idx val="1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7-99E1-46F7-9C3A-F932C791F9BC}"/>
                </c:ext>
              </c:extLst>
            </c:dLbl>
            <c:dLbl>
              <c:idx val="1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8-99E1-46F7-9C3A-F932C791F9BC}"/>
                </c:ext>
              </c:extLst>
            </c:dLbl>
            <c:dLbl>
              <c:idx val="1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9-99E1-46F7-9C3A-F932C791F9BC}"/>
                </c:ext>
              </c:extLst>
            </c:dLbl>
            <c:dLbl>
              <c:idx val="2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A-99E1-46F7-9C3A-F932C791F9BC}"/>
                </c:ext>
              </c:extLst>
            </c:dLbl>
            <c:dLbl>
              <c:idx val="2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B-99E1-46F7-9C3A-F932C791F9BC}"/>
                </c:ext>
              </c:extLst>
            </c:dLbl>
            <c:dLbl>
              <c:idx val="2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C-99E1-46F7-9C3A-F932C791F9BC}"/>
                </c:ext>
              </c:extLst>
            </c:dLbl>
            <c:dLbl>
              <c:idx val="2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D-99E1-46F7-9C3A-F932C791F9BC}"/>
                </c:ext>
              </c:extLst>
            </c:dLbl>
            <c:dLbl>
              <c:idx val="2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E-99E1-46F7-9C3A-F932C791F9BC}"/>
                </c:ext>
              </c:extLst>
            </c:dLbl>
            <c:dLbl>
              <c:idx val="2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7F-99E1-46F7-9C3A-F932C791F9BC}"/>
                </c:ext>
              </c:extLst>
            </c:dLbl>
            <c:dLbl>
              <c:idx val="2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0-99E1-46F7-9C3A-F932C791F9BC}"/>
                </c:ext>
              </c:extLst>
            </c:dLbl>
            <c:dLbl>
              <c:idx val="2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1-99E1-46F7-9C3A-F932C791F9BC}"/>
                </c:ext>
              </c:extLst>
            </c:dLbl>
            <c:dLbl>
              <c:idx val="2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2-99E1-46F7-9C3A-F932C791F9BC}"/>
                </c:ext>
              </c:extLst>
            </c:dLbl>
            <c:dLbl>
              <c:idx val="2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3-99E1-46F7-9C3A-F932C791F9BC}"/>
                </c:ext>
              </c:extLst>
            </c:dLbl>
            <c:dLbl>
              <c:idx val="30"/>
              <c:tx>
                <c:rich>
                  <a:bodyPr/>
                  <a:lstStyle/>
                  <a:p>
                    <a:r>
                      <a:rPr lang="en-US"/>
                      <a:t>#31</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4-99E1-46F7-9C3A-F932C791F9BC}"/>
                </c:ext>
              </c:extLst>
            </c:dLbl>
            <c:dLbl>
              <c:idx val="3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5-99E1-46F7-9C3A-F932C791F9BC}"/>
                </c:ext>
              </c:extLst>
            </c:dLbl>
            <c:dLbl>
              <c:idx val="3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6-99E1-46F7-9C3A-F932C791F9BC}"/>
                </c:ext>
              </c:extLst>
            </c:dLbl>
            <c:dLbl>
              <c:idx val="3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7-99E1-46F7-9C3A-F932C791F9BC}"/>
                </c:ext>
              </c:extLst>
            </c:dLbl>
            <c:dLbl>
              <c:idx val="3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8-99E1-46F7-9C3A-F932C791F9BC}"/>
                </c:ext>
              </c:extLst>
            </c:dLbl>
            <c:dLbl>
              <c:idx val="35"/>
              <c:tx>
                <c:rich>
                  <a:bodyPr/>
                  <a:lstStyle/>
                  <a:p>
                    <a:r>
                      <a:rPr lang="en-US"/>
                      <a:t>#36</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9-99E1-46F7-9C3A-F932C791F9BC}"/>
                </c:ext>
              </c:extLst>
            </c:dLbl>
            <c:dLbl>
              <c:idx val="36"/>
              <c:tx>
                <c:rich>
                  <a:bodyPr/>
                  <a:lstStyle/>
                  <a:p>
                    <a:r>
                      <a:rPr lang="en-US"/>
                      <a:t>#37</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A-99E1-46F7-9C3A-F932C791F9BC}"/>
                </c:ext>
              </c:extLst>
            </c:dLbl>
            <c:dLbl>
              <c:idx val="3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B-99E1-46F7-9C3A-F932C791F9BC}"/>
                </c:ext>
              </c:extLst>
            </c:dLbl>
            <c:dLbl>
              <c:idx val="3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C-99E1-46F7-9C3A-F932C791F9BC}"/>
                </c:ext>
              </c:extLst>
            </c:dLbl>
            <c:dLbl>
              <c:idx val="3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D-99E1-46F7-9C3A-F932C791F9BC}"/>
                </c:ext>
              </c:extLst>
            </c:dLbl>
            <c:dLbl>
              <c:idx val="4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E-99E1-46F7-9C3A-F932C791F9BC}"/>
                </c:ext>
              </c:extLst>
            </c:dLbl>
            <c:dLbl>
              <c:idx val="4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F-99E1-46F7-9C3A-F932C791F9BC}"/>
                </c:ext>
              </c:extLst>
            </c:dLbl>
            <c:dLbl>
              <c:idx val="4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0-99E1-46F7-9C3A-F932C791F9BC}"/>
                </c:ext>
              </c:extLst>
            </c:dLbl>
            <c:dLbl>
              <c:idx val="43"/>
              <c:tx>
                <c:rich>
                  <a:bodyPr/>
                  <a:lstStyle/>
                  <a:p>
                    <a:r>
                      <a:rPr lang="en-US"/>
                      <a:t>#44</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1-99E1-46F7-9C3A-F932C791F9BC}"/>
                </c:ext>
              </c:extLst>
            </c:dLbl>
            <c:dLbl>
              <c:idx val="4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2-99E1-46F7-9C3A-F932C791F9BC}"/>
                </c:ext>
              </c:extLst>
            </c:dLbl>
            <c:dLbl>
              <c:idx val="4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3-99E1-46F7-9C3A-F932C791F9BC}"/>
                </c:ext>
              </c:extLst>
            </c:dLbl>
            <c:dLbl>
              <c:idx val="4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4-99E1-46F7-9C3A-F932C791F9BC}"/>
                </c:ext>
              </c:extLst>
            </c:dLbl>
            <c:dLbl>
              <c:idx val="4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5-99E1-46F7-9C3A-F932C791F9BC}"/>
                </c:ext>
              </c:extLst>
            </c:dLbl>
            <c:dLbl>
              <c:idx val="4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6-99E1-46F7-9C3A-F932C791F9BC}"/>
                </c:ext>
              </c:extLst>
            </c:dLbl>
            <c:dLbl>
              <c:idx val="4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7-99E1-46F7-9C3A-F932C791F9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'2x2 Grid Output'!$N$18:$N$67</c:f>
              <c:numCache>
                <c:formatCode>General</c:formatCode>
                <c:ptCount val="50"/>
                <c:pt idx="0">
                  <c:v>#N/A</c:v>
                </c:pt>
                <c:pt idx="1">
                  <c:v>#N/A</c:v>
                </c:pt>
                <c:pt idx="2">
                  <c:v>#N/A</c:v>
                </c:pt>
                <c:pt idx="3">
                  <c:v>#N/A</c:v>
                </c:pt>
                <c:pt idx="4">
                  <c:v>#N/A</c:v>
                </c:pt>
                <c:pt idx="5">
                  <c:v>2</c:v>
                </c:pt>
                <c:pt idx="6">
                  <c:v>#N/A</c:v>
                </c:pt>
                <c:pt idx="7">
                  <c:v>#N/A</c:v>
                </c:pt>
                <c:pt idx="8">
                  <c:v>#N/A</c:v>
                </c:pt>
                <c:pt idx="9">
                  <c:v>#N/A</c:v>
                </c:pt>
                <c:pt idx="10">
                  <c:v>#N/A</c:v>
                </c:pt>
                <c:pt idx="11">
                  <c:v>2</c:v>
                </c:pt>
                <c:pt idx="12">
                  <c:v>#N/A</c:v>
                </c:pt>
                <c:pt idx="13">
                  <c:v>#N/A</c:v>
                </c:pt>
                <c:pt idx="14">
                  <c:v>#N/A</c:v>
                </c:pt>
                <c:pt idx="15">
                  <c:v>#N/A</c:v>
                </c:pt>
                <c:pt idx="16">
                  <c:v>2</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1</c:v>
                </c:pt>
                <c:pt idx="31">
                  <c:v>#N/A</c:v>
                </c:pt>
                <c:pt idx="32">
                  <c:v>#N/A</c:v>
                </c:pt>
                <c:pt idx="33">
                  <c:v>#N/A</c:v>
                </c:pt>
                <c:pt idx="34">
                  <c:v>#N/A</c:v>
                </c:pt>
                <c:pt idx="35">
                  <c:v>3</c:v>
                </c:pt>
                <c:pt idx="36">
                  <c:v>2</c:v>
                </c:pt>
                <c:pt idx="37">
                  <c:v>#N/A</c:v>
                </c:pt>
                <c:pt idx="38">
                  <c:v>#N/A</c:v>
                </c:pt>
                <c:pt idx="39">
                  <c:v>#N/A</c:v>
                </c:pt>
                <c:pt idx="40">
                  <c:v>#N/A</c:v>
                </c:pt>
                <c:pt idx="41">
                  <c:v>#N/A</c:v>
                </c:pt>
                <c:pt idx="42">
                  <c:v>#N/A</c:v>
                </c:pt>
                <c:pt idx="43">
                  <c:v>2</c:v>
                </c:pt>
                <c:pt idx="44">
                  <c:v>#N/A</c:v>
                </c:pt>
                <c:pt idx="45">
                  <c:v>#N/A</c:v>
                </c:pt>
                <c:pt idx="46">
                  <c:v>#N/A</c:v>
                </c:pt>
                <c:pt idx="47">
                  <c:v>#N/A</c:v>
                </c:pt>
                <c:pt idx="48">
                  <c:v>#N/A</c:v>
                </c:pt>
                <c:pt idx="49">
                  <c:v>#N/A</c:v>
                </c:pt>
              </c:numCache>
            </c:numRef>
          </c:xVal>
          <c:yVal>
            <c:numRef>
              <c:f>'2x2 Grid Output'!$O$18:$O$67</c:f>
              <c:numCache>
                <c:formatCode>General</c:formatCode>
                <c:ptCount val="50"/>
                <c:pt idx="0">
                  <c:v>#N/A</c:v>
                </c:pt>
                <c:pt idx="1">
                  <c:v>#N/A</c:v>
                </c:pt>
                <c:pt idx="2">
                  <c:v>#N/A</c:v>
                </c:pt>
                <c:pt idx="3">
                  <c:v>#N/A</c:v>
                </c:pt>
                <c:pt idx="4">
                  <c:v>#N/A</c:v>
                </c:pt>
                <c:pt idx="5">
                  <c:v>6</c:v>
                </c:pt>
                <c:pt idx="6">
                  <c:v>#N/A</c:v>
                </c:pt>
                <c:pt idx="7">
                  <c:v>#N/A</c:v>
                </c:pt>
                <c:pt idx="8">
                  <c:v>#N/A</c:v>
                </c:pt>
                <c:pt idx="9">
                  <c:v>#N/A</c:v>
                </c:pt>
                <c:pt idx="10">
                  <c:v>#N/A</c:v>
                </c:pt>
                <c:pt idx="11">
                  <c:v>5</c:v>
                </c:pt>
                <c:pt idx="12">
                  <c:v>#N/A</c:v>
                </c:pt>
                <c:pt idx="13">
                  <c:v>#N/A</c:v>
                </c:pt>
                <c:pt idx="14">
                  <c:v>#N/A</c:v>
                </c:pt>
                <c:pt idx="15">
                  <c:v>#N/A</c:v>
                </c:pt>
                <c:pt idx="16">
                  <c:v>4</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6</c:v>
                </c:pt>
                <c:pt idx="31">
                  <c:v>#N/A</c:v>
                </c:pt>
                <c:pt idx="32">
                  <c:v>#N/A</c:v>
                </c:pt>
                <c:pt idx="33">
                  <c:v>#N/A</c:v>
                </c:pt>
                <c:pt idx="34">
                  <c:v>#N/A</c:v>
                </c:pt>
                <c:pt idx="35">
                  <c:v>6</c:v>
                </c:pt>
                <c:pt idx="36">
                  <c:v>4</c:v>
                </c:pt>
                <c:pt idx="37">
                  <c:v>#N/A</c:v>
                </c:pt>
                <c:pt idx="38">
                  <c:v>#N/A</c:v>
                </c:pt>
                <c:pt idx="39">
                  <c:v>#N/A</c:v>
                </c:pt>
                <c:pt idx="40">
                  <c:v>#N/A</c:v>
                </c:pt>
                <c:pt idx="41">
                  <c:v>#N/A</c:v>
                </c:pt>
                <c:pt idx="42">
                  <c:v>#N/A</c:v>
                </c:pt>
                <c:pt idx="43">
                  <c:v>4</c:v>
                </c:pt>
                <c:pt idx="44">
                  <c:v>#N/A</c:v>
                </c:pt>
                <c:pt idx="45">
                  <c:v>#N/A</c:v>
                </c:pt>
                <c:pt idx="46">
                  <c:v>#N/A</c:v>
                </c:pt>
                <c:pt idx="47">
                  <c:v>#N/A</c:v>
                </c:pt>
                <c:pt idx="48">
                  <c:v>#N/A</c:v>
                </c:pt>
                <c:pt idx="49">
                  <c:v>#N/A</c:v>
                </c:pt>
              </c:numCache>
            </c:numRef>
          </c:yVal>
          <c:smooth val="0"/>
          <c:extLst>
            <c:ext xmlns:c16="http://schemas.microsoft.com/office/drawing/2014/chart" uri="{C3380CC4-5D6E-409C-BE32-E72D297353CC}">
              <c16:uniqueId val="{00000098-99E1-46F7-9C3A-F932C791F9BC}"/>
            </c:ext>
          </c:extLst>
        </c:ser>
        <c:ser>
          <c:idx val="3"/>
          <c:order val="3"/>
          <c:tx>
            <c:v>BOTTOM LEFT</c:v>
          </c:tx>
          <c:spPr>
            <a:ln w="25400" cap="rnd">
              <a:noFill/>
              <a:round/>
            </a:ln>
            <a:effectLst/>
          </c:spPr>
          <c:marker>
            <c:symbol val="circle"/>
            <c:size val="5"/>
            <c:spPr>
              <a:solidFill>
                <a:srgbClr val="FF0000"/>
              </a:solidFill>
              <a:ln w="9525">
                <a:noFill/>
              </a:ln>
              <a:effectLst/>
            </c:spPr>
          </c:marker>
          <c:dLbls>
            <c:dLbl>
              <c:idx val="0"/>
              <c:tx>
                <c:rich>
                  <a:bodyPr/>
                  <a:lstStyle/>
                  <a:p>
                    <a:r>
                      <a:rPr lang="en-US"/>
                      <a:t>#1</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9-99E1-46F7-9C3A-F932C791F9BC}"/>
                </c:ext>
              </c:extLst>
            </c:dLbl>
            <c:dLbl>
              <c:idx val="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A-99E1-46F7-9C3A-F932C791F9BC}"/>
                </c:ext>
              </c:extLst>
            </c:dLbl>
            <c:dLbl>
              <c:idx val="2"/>
              <c:tx>
                <c:rich>
                  <a:bodyPr/>
                  <a:lstStyle/>
                  <a:p>
                    <a:r>
                      <a:rPr lang="en-US"/>
                      <a:t>#3</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B-99E1-46F7-9C3A-F932C791F9BC}"/>
                </c:ext>
              </c:extLst>
            </c:dLbl>
            <c:dLbl>
              <c:idx val="3"/>
              <c:tx>
                <c:rich>
                  <a:bodyPr/>
                  <a:lstStyle/>
                  <a:p>
                    <a:r>
                      <a:rPr lang="en-US"/>
                      <a:t>#4</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C-99E1-46F7-9C3A-F932C791F9BC}"/>
                </c:ext>
              </c:extLst>
            </c:dLbl>
            <c:dLbl>
              <c:idx val="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D-99E1-46F7-9C3A-F932C791F9BC}"/>
                </c:ext>
              </c:extLst>
            </c:dLbl>
            <c:dLbl>
              <c:idx val="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E-99E1-46F7-9C3A-F932C791F9BC}"/>
                </c:ext>
              </c:extLst>
            </c:dLbl>
            <c:dLbl>
              <c:idx val="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F-99E1-46F7-9C3A-F932C791F9BC}"/>
                </c:ext>
              </c:extLst>
            </c:dLbl>
            <c:dLbl>
              <c:idx val="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0-99E1-46F7-9C3A-F932C791F9BC}"/>
                </c:ext>
              </c:extLst>
            </c:dLbl>
            <c:dLbl>
              <c:idx val="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1-99E1-46F7-9C3A-F932C791F9BC}"/>
                </c:ext>
              </c:extLst>
            </c:dLbl>
            <c:dLbl>
              <c:idx val="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2-99E1-46F7-9C3A-F932C791F9BC}"/>
                </c:ext>
              </c:extLst>
            </c:dLbl>
            <c:dLbl>
              <c:idx val="10"/>
              <c:tx>
                <c:rich>
                  <a:bodyPr/>
                  <a:lstStyle/>
                  <a:p>
                    <a:r>
                      <a:rPr lang="en-US"/>
                      <a:t>#11</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3-99E1-46F7-9C3A-F932C791F9BC}"/>
                </c:ext>
              </c:extLst>
            </c:dLbl>
            <c:dLbl>
              <c:idx val="1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4-99E1-46F7-9C3A-F932C791F9BC}"/>
                </c:ext>
              </c:extLst>
            </c:dLbl>
            <c:dLbl>
              <c:idx val="12"/>
              <c:tx>
                <c:rich>
                  <a:bodyPr/>
                  <a:lstStyle/>
                  <a:p>
                    <a:r>
                      <a:rPr lang="en-US"/>
                      <a:t>#13</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5-99E1-46F7-9C3A-F932C791F9BC}"/>
                </c:ext>
              </c:extLst>
            </c:dLbl>
            <c:dLbl>
              <c:idx val="1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6-99E1-46F7-9C3A-F932C791F9BC}"/>
                </c:ext>
              </c:extLst>
            </c:dLbl>
            <c:dLbl>
              <c:idx val="14"/>
              <c:tx>
                <c:rich>
                  <a:bodyPr/>
                  <a:lstStyle/>
                  <a:p>
                    <a:r>
                      <a:rPr lang="en-US"/>
                      <a:t>#15</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7-99E1-46F7-9C3A-F932C791F9BC}"/>
                </c:ext>
              </c:extLst>
            </c:dLbl>
            <c:dLbl>
              <c:idx val="1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8-99E1-46F7-9C3A-F932C791F9BC}"/>
                </c:ext>
              </c:extLst>
            </c:dLbl>
            <c:dLbl>
              <c:idx val="1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9-99E1-46F7-9C3A-F932C791F9BC}"/>
                </c:ext>
              </c:extLst>
            </c:dLbl>
            <c:dLbl>
              <c:idx val="17"/>
              <c:tx>
                <c:rich>
                  <a:bodyPr/>
                  <a:lstStyle/>
                  <a:p>
                    <a:r>
                      <a:rPr lang="en-US"/>
                      <a:t>#18</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A-99E1-46F7-9C3A-F932C791F9BC}"/>
                </c:ext>
              </c:extLst>
            </c:dLbl>
            <c:dLbl>
              <c:idx val="1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B-99E1-46F7-9C3A-F932C791F9BC}"/>
                </c:ext>
              </c:extLst>
            </c:dLbl>
            <c:dLbl>
              <c:idx val="1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C-99E1-46F7-9C3A-F932C791F9BC}"/>
                </c:ext>
              </c:extLst>
            </c:dLbl>
            <c:dLbl>
              <c:idx val="2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D-99E1-46F7-9C3A-F932C791F9BC}"/>
                </c:ext>
              </c:extLst>
            </c:dLbl>
            <c:dLbl>
              <c:idx val="2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E-99E1-46F7-9C3A-F932C791F9BC}"/>
                </c:ext>
              </c:extLst>
            </c:dLbl>
            <c:dLbl>
              <c:idx val="22"/>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F-99E1-46F7-9C3A-F932C791F9BC}"/>
                </c:ext>
              </c:extLst>
            </c:dLbl>
            <c:dLbl>
              <c:idx val="2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0-99E1-46F7-9C3A-F932C791F9BC}"/>
                </c:ext>
              </c:extLst>
            </c:dLbl>
            <c:dLbl>
              <c:idx val="2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1-99E1-46F7-9C3A-F932C791F9BC}"/>
                </c:ext>
              </c:extLst>
            </c:dLbl>
            <c:dLbl>
              <c:idx val="2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2-99E1-46F7-9C3A-F932C791F9BC}"/>
                </c:ext>
              </c:extLst>
            </c:dLbl>
            <c:dLbl>
              <c:idx val="2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3-99E1-46F7-9C3A-F932C791F9BC}"/>
                </c:ext>
              </c:extLst>
            </c:dLbl>
            <c:dLbl>
              <c:idx val="2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4-99E1-46F7-9C3A-F932C791F9BC}"/>
                </c:ext>
              </c:extLst>
            </c:dLbl>
            <c:dLbl>
              <c:idx val="2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5-99E1-46F7-9C3A-F932C791F9BC}"/>
                </c:ext>
              </c:extLst>
            </c:dLbl>
            <c:dLbl>
              <c:idx val="2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6-99E1-46F7-9C3A-F932C791F9BC}"/>
                </c:ext>
              </c:extLst>
            </c:dLbl>
            <c:dLbl>
              <c:idx val="3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7-99E1-46F7-9C3A-F932C791F9BC}"/>
                </c:ext>
              </c:extLst>
            </c:dLbl>
            <c:dLbl>
              <c:idx val="31"/>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8-99E1-46F7-9C3A-F932C791F9BC}"/>
                </c:ext>
              </c:extLst>
            </c:dLbl>
            <c:dLbl>
              <c:idx val="32"/>
              <c:tx>
                <c:rich>
                  <a:bodyPr/>
                  <a:lstStyle/>
                  <a:p>
                    <a:r>
                      <a:rPr lang="en-US"/>
                      <a:t>#33</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9-99E1-46F7-9C3A-F932C791F9BC}"/>
                </c:ext>
              </c:extLst>
            </c:dLbl>
            <c:dLbl>
              <c:idx val="33"/>
              <c:tx>
                <c:rich>
                  <a:bodyPr/>
                  <a:lstStyle/>
                  <a:p>
                    <a:r>
                      <a:rPr lang="en-US"/>
                      <a:t>#34</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A-99E1-46F7-9C3A-F932C791F9BC}"/>
                </c:ext>
              </c:extLst>
            </c:dLbl>
            <c:dLbl>
              <c:idx val="3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B-99E1-46F7-9C3A-F932C791F9BC}"/>
                </c:ext>
              </c:extLst>
            </c:dLbl>
            <c:dLbl>
              <c:idx val="3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C-99E1-46F7-9C3A-F932C791F9BC}"/>
                </c:ext>
              </c:extLst>
            </c:dLbl>
            <c:dLbl>
              <c:idx val="3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D-99E1-46F7-9C3A-F932C791F9BC}"/>
                </c:ext>
              </c:extLst>
            </c:dLbl>
            <c:dLbl>
              <c:idx val="37"/>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E-99E1-46F7-9C3A-F932C791F9BC}"/>
                </c:ext>
              </c:extLst>
            </c:dLbl>
            <c:dLbl>
              <c:idx val="3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BF-99E1-46F7-9C3A-F932C791F9BC}"/>
                </c:ext>
              </c:extLst>
            </c:dLbl>
            <c:dLbl>
              <c:idx val="3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0-99E1-46F7-9C3A-F932C791F9BC}"/>
                </c:ext>
              </c:extLst>
            </c:dLbl>
            <c:dLbl>
              <c:idx val="40"/>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1-99E1-46F7-9C3A-F932C791F9BC}"/>
                </c:ext>
              </c:extLst>
            </c:dLbl>
            <c:dLbl>
              <c:idx val="41"/>
              <c:tx>
                <c:rich>
                  <a:bodyPr/>
                  <a:lstStyle/>
                  <a:p>
                    <a:r>
                      <a:rPr lang="en-US"/>
                      <a:t>#42</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2-99E1-46F7-9C3A-F932C791F9BC}"/>
                </c:ext>
              </c:extLst>
            </c:dLbl>
            <c:dLbl>
              <c:idx val="42"/>
              <c:tx>
                <c:rich>
                  <a:bodyPr/>
                  <a:lstStyle/>
                  <a:p>
                    <a:r>
                      <a:rPr lang="en-US"/>
                      <a:t>#43</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3-99E1-46F7-9C3A-F932C791F9BC}"/>
                </c:ext>
              </c:extLst>
            </c:dLbl>
            <c:dLbl>
              <c:idx val="43"/>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4-99E1-46F7-9C3A-F932C791F9BC}"/>
                </c:ext>
              </c:extLst>
            </c:dLbl>
            <c:dLbl>
              <c:idx val="44"/>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5-99E1-46F7-9C3A-F932C791F9BC}"/>
                </c:ext>
              </c:extLst>
            </c:dLbl>
            <c:dLbl>
              <c:idx val="45"/>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6-99E1-46F7-9C3A-F932C791F9BC}"/>
                </c:ext>
              </c:extLst>
            </c:dLbl>
            <c:dLbl>
              <c:idx val="46"/>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7-99E1-46F7-9C3A-F932C791F9BC}"/>
                </c:ext>
              </c:extLst>
            </c:dLbl>
            <c:dLbl>
              <c:idx val="47"/>
              <c:tx>
                <c:rich>
                  <a:bodyPr/>
                  <a:lstStyle/>
                  <a:p>
                    <a:r>
                      <a:rPr lang="en-US"/>
                      <a:t>#48</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8-99E1-46F7-9C3A-F932C791F9BC}"/>
                </c:ext>
              </c:extLst>
            </c:dLbl>
            <c:dLbl>
              <c:idx val="48"/>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9-99E1-46F7-9C3A-F932C791F9BC}"/>
                </c:ext>
              </c:extLst>
            </c:dLbl>
            <c:dLbl>
              <c:idx val="49"/>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CA-99E1-46F7-9C3A-F932C791F9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'2x2 Grid Output'!$Q$18:$Q$67</c:f>
              <c:numCache>
                <c:formatCode>General</c:formatCode>
                <c:ptCount val="50"/>
                <c:pt idx="0">
                  <c:v>4</c:v>
                </c:pt>
                <c:pt idx="1">
                  <c:v>#N/A</c:v>
                </c:pt>
                <c:pt idx="2">
                  <c:v>4</c:v>
                </c:pt>
                <c:pt idx="3">
                  <c:v>2</c:v>
                </c:pt>
                <c:pt idx="4">
                  <c:v>#N/A</c:v>
                </c:pt>
                <c:pt idx="5">
                  <c:v>#N/A</c:v>
                </c:pt>
                <c:pt idx="6">
                  <c:v>#N/A</c:v>
                </c:pt>
                <c:pt idx="7">
                  <c:v>#N/A</c:v>
                </c:pt>
                <c:pt idx="8">
                  <c:v>#N/A</c:v>
                </c:pt>
                <c:pt idx="9">
                  <c:v>#N/A</c:v>
                </c:pt>
                <c:pt idx="10">
                  <c:v>1</c:v>
                </c:pt>
                <c:pt idx="11">
                  <c:v>#N/A</c:v>
                </c:pt>
                <c:pt idx="12">
                  <c:v>1</c:v>
                </c:pt>
                <c:pt idx="13">
                  <c:v>#N/A</c:v>
                </c:pt>
                <c:pt idx="14">
                  <c:v>4</c:v>
                </c:pt>
                <c:pt idx="15">
                  <c:v>#N/A</c:v>
                </c:pt>
                <c:pt idx="16">
                  <c:v>#N/A</c:v>
                </c:pt>
                <c:pt idx="17">
                  <c:v>1</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3</c:v>
                </c:pt>
                <c:pt idx="33">
                  <c:v>1</c:v>
                </c:pt>
                <c:pt idx="34">
                  <c:v>#N/A</c:v>
                </c:pt>
                <c:pt idx="35">
                  <c:v>#N/A</c:v>
                </c:pt>
                <c:pt idx="36">
                  <c:v>#N/A</c:v>
                </c:pt>
                <c:pt idx="37">
                  <c:v>#N/A</c:v>
                </c:pt>
                <c:pt idx="38">
                  <c:v>#N/A</c:v>
                </c:pt>
                <c:pt idx="39">
                  <c:v>#N/A</c:v>
                </c:pt>
                <c:pt idx="40">
                  <c:v>#N/A</c:v>
                </c:pt>
                <c:pt idx="41">
                  <c:v>3</c:v>
                </c:pt>
                <c:pt idx="42">
                  <c:v>2</c:v>
                </c:pt>
                <c:pt idx="43">
                  <c:v>#N/A</c:v>
                </c:pt>
                <c:pt idx="44">
                  <c:v>#N/A</c:v>
                </c:pt>
                <c:pt idx="45">
                  <c:v>#N/A</c:v>
                </c:pt>
                <c:pt idx="46">
                  <c:v>#N/A</c:v>
                </c:pt>
                <c:pt idx="47">
                  <c:v>3</c:v>
                </c:pt>
                <c:pt idx="48">
                  <c:v>#N/A</c:v>
                </c:pt>
                <c:pt idx="49">
                  <c:v>#N/A</c:v>
                </c:pt>
              </c:numCache>
            </c:numRef>
          </c:xVal>
          <c:yVal>
            <c:numRef>
              <c:f>'2x2 Grid Output'!$R$18:$R$67</c:f>
              <c:numCache>
                <c:formatCode>General</c:formatCode>
                <c:ptCount val="50"/>
                <c:pt idx="0">
                  <c:v>0</c:v>
                </c:pt>
                <c:pt idx="1">
                  <c:v>#N/A</c:v>
                </c:pt>
                <c:pt idx="2">
                  <c:v>1</c:v>
                </c:pt>
                <c:pt idx="3">
                  <c:v>2</c:v>
                </c:pt>
                <c:pt idx="4">
                  <c:v>#N/A</c:v>
                </c:pt>
                <c:pt idx="5">
                  <c:v>#N/A</c:v>
                </c:pt>
                <c:pt idx="6">
                  <c:v>#N/A</c:v>
                </c:pt>
                <c:pt idx="7">
                  <c:v>#N/A</c:v>
                </c:pt>
                <c:pt idx="8">
                  <c:v>#N/A</c:v>
                </c:pt>
                <c:pt idx="9">
                  <c:v>#N/A</c:v>
                </c:pt>
                <c:pt idx="10">
                  <c:v>1</c:v>
                </c:pt>
                <c:pt idx="11">
                  <c:v>#N/A</c:v>
                </c:pt>
                <c:pt idx="12">
                  <c:v>1</c:v>
                </c:pt>
                <c:pt idx="13">
                  <c:v>#N/A</c:v>
                </c:pt>
                <c:pt idx="14">
                  <c:v>0</c:v>
                </c:pt>
                <c:pt idx="15">
                  <c:v>#N/A</c:v>
                </c:pt>
                <c:pt idx="16">
                  <c:v>#N/A</c:v>
                </c:pt>
                <c:pt idx="17">
                  <c:v>3</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1</c:v>
                </c:pt>
                <c:pt idx="33">
                  <c:v>0</c:v>
                </c:pt>
                <c:pt idx="34">
                  <c:v>#N/A</c:v>
                </c:pt>
                <c:pt idx="35">
                  <c:v>#N/A</c:v>
                </c:pt>
                <c:pt idx="36">
                  <c:v>#N/A</c:v>
                </c:pt>
                <c:pt idx="37">
                  <c:v>#N/A</c:v>
                </c:pt>
                <c:pt idx="38">
                  <c:v>#N/A</c:v>
                </c:pt>
                <c:pt idx="39">
                  <c:v>#N/A</c:v>
                </c:pt>
                <c:pt idx="40">
                  <c:v>#N/A</c:v>
                </c:pt>
                <c:pt idx="41">
                  <c:v>2</c:v>
                </c:pt>
                <c:pt idx="42">
                  <c:v>3</c:v>
                </c:pt>
                <c:pt idx="43">
                  <c:v>#N/A</c:v>
                </c:pt>
                <c:pt idx="44">
                  <c:v>#N/A</c:v>
                </c:pt>
                <c:pt idx="45">
                  <c:v>#N/A</c:v>
                </c:pt>
                <c:pt idx="46">
                  <c:v>#N/A</c:v>
                </c:pt>
                <c:pt idx="47">
                  <c:v>1</c:v>
                </c:pt>
                <c:pt idx="48">
                  <c:v>#N/A</c:v>
                </c:pt>
                <c:pt idx="49">
                  <c:v>#N/A</c:v>
                </c:pt>
              </c:numCache>
            </c:numRef>
          </c:yVal>
          <c:smooth val="0"/>
          <c:extLst>
            <c:ext xmlns:c16="http://schemas.microsoft.com/office/drawing/2014/chart" uri="{C3380CC4-5D6E-409C-BE32-E72D297353CC}">
              <c16:uniqueId val="{000000CB-99E1-46F7-9C3A-F932C791F9BC}"/>
            </c:ext>
          </c:extLst>
        </c:ser>
        <c:dLbls>
          <c:showLegendKey val="0"/>
          <c:showVal val="0"/>
          <c:showCatName val="0"/>
          <c:showSerName val="0"/>
          <c:showPercent val="0"/>
          <c:showBubbleSize val="0"/>
        </c:dLbls>
        <c:axId val="634419016"/>
        <c:axId val="634419408"/>
      </c:scatterChart>
      <c:valAx>
        <c:axId val="634419016"/>
        <c:scaling>
          <c:orientation val="minMax"/>
          <c:max val="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419408"/>
        <c:crosses val="autoZero"/>
        <c:crossBetween val="midCat"/>
      </c:valAx>
      <c:valAx>
        <c:axId val="634419408"/>
        <c:scaling>
          <c:orientation val="minMax"/>
          <c:max val="6"/>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419016"/>
        <c:crosses val="autoZero"/>
        <c:crossBetween val="midCat"/>
      </c:valAx>
      <c:spPr>
        <a:blipFill>
          <a:blip xmlns:r="http://schemas.openxmlformats.org/officeDocument/2006/relationships" r:embed="rId3">
            <a:alphaModFix amt="99000"/>
          </a:blip>
          <a:stretch>
            <a:fillRect/>
          </a:stretch>
        </a:blipFill>
        <a:ln>
          <a:noFill/>
        </a:ln>
        <a:effectLst/>
      </c:spPr>
    </c:plotArea>
    <c:legend>
      <c:legendPos val="r"/>
      <c:layout>
        <c:manualLayout>
          <c:xMode val="edge"/>
          <c:yMode val="edge"/>
          <c:x val="0.78019472427566428"/>
          <c:y val="0.46962517387913039"/>
          <c:w val="0.20589827610146721"/>
          <c:h val="0.294408310921024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Backend!$B$86</c:f>
              <c:strCache>
                <c:ptCount val="1"/>
                <c:pt idx="0">
                  <c:v>Total For Medium Policy Statement Count</c:v>
                </c:pt>
              </c:strCache>
            </c:strRef>
          </c:tx>
          <c:spPr>
            <a:ln>
              <a:noFill/>
            </a:ln>
          </c:spPr>
          <c:dPt>
            <c:idx val="0"/>
            <c:bubble3D val="0"/>
            <c:explosion val="1"/>
            <c:spPr>
              <a:solidFill>
                <a:srgbClr val="F0B370"/>
              </a:solidFill>
              <a:ln w="25400" cap="flat" cmpd="sng" algn="ctr">
                <a:noFill/>
                <a:prstDash val="solid"/>
              </a:ln>
              <a:effectLst/>
            </c:spPr>
            <c:extLst>
              <c:ext xmlns:c16="http://schemas.microsoft.com/office/drawing/2014/chart" uri="{C3380CC4-5D6E-409C-BE32-E72D297353CC}">
                <c16:uniqueId val="{00000001-71EC-4BB7-905D-EA4153BEF660}"/>
              </c:ext>
            </c:extLst>
          </c:dPt>
          <c:dPt>
            <c:idx val="1"/>
            <c:bubble3D val="0"/>
            <c:spPr>
              <a:noFill/>
              <a:ln w="19050">
                <a:noFill/>
              </a:ln>
              <a:effectLst/>
            </c:spPr>
            <c:extLst>
              <c:ext xmlns:c16="http://schemas.microsoft.com/office/drawing/2014/chart" uri="{C3380CC4-5D6E-409C-BE32-E72D297353CC}">
                <c16:uniqueId val="{00000003-71EC-4BB7-905D-EA4153BEF660}"/>
              </c:ext>
            </c:extLst>
          </c:dPt>
          <c:dPt>
            <c:idx val="2"/>
            <c:bubble3D val="0"/>
            <c:spPr>
              <a:noFill/>
              <a:ln w="19050">
                <a:noFill/>
              </a:ln>
              <a:effectLst/>
            </c:spPr>
            <c:extLst>
              <c:ext xmlns:c16="http://schemas.microsoft.com/office/drawing/2014/chart" uri="{C3380CC4-5D6E-409C-BE32-E72D297353CC}">
                <c16:uniqueId val="{00000005-71EC-4BB7-905D-EA4153BEF660}"/>
              </c:ext>
            </c:extLst>
          </c:dPt>
          <c:val>
            <c:numRef>
              <c:f>Backend!$E$86:$G$86</c:f>
              <c:numCache>
                <c:formatCode>0%</c:formatCode>
                <c:ptCount val="3"/>
                <c:pt idx="0">
                  <c:v>0.37113402061855671</c:v>
                </c:pt>
                <c:pt idx="1">
                  <c:v>0.62886597938144329</c:v>
                </c:pt>
                <c:pt idx="2">
                  <c:v>1</c:v>
                </c:pt>
              </c:numCache>
            </c:numRef>
          </c:val>
          <c:extLst>
            <c:ext xmlns:c16="http://schemas.microsoft.com/office/drawing/2014/chart" uri="{C3380CC4-5D6E-409C-BE32-E72D297353CC}">
              <c16:uniqueId val="{00000006-71EC-4BB7-905D-EA4153BEF660}"/>
            </c:ext>
          </c:extLst>
        </c:ser>
        <c:dLbls>
          <c:showLegendKey val="0"/>
          <c:showVal val="0"/>
          <c:showCatName val="0"/>
          <c:showSerName val="0"/>
          <c:showPercent val="0"/>
          <c:showBubbleSize val="0"/>
          <c:showLeaderLines val="1"/>
        </c:dLbls>
        <c:firstSliceAng val="270"/>
        <c:holeSize val="8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Backend!$B$87</c:f>
              <c:strCache>
                <c:ptCount val="1"/>
                <c:pt idx="0">
                  <c:v>Total For High Policy Statement Count</c:v>
                </c:pt>
              </c:strCache>
            </c:strRef>
          </c:tx>
          <c:spPr>
            <a:ln>
              <a:noFill/>
            </a:ln>
          </c:spPr>
          <c:explosion val="3"/>
          <c:dPt>
            <c:idx val="0"/>
            <c:bubble3D val="0"/>
            <c:spPr>
              <a:solidFill>
                <a:srgbClr val="00B050"/>
              </a:solidFill>
              <a:ln w="25400" cap="flat" cmpd="sng" algn="ctr">
                <a:noFill/>
                <a:prstDash val="solid"/>
              </a:ln>
              <a:effectLst/>
            </c:spPr>
            <c:extLst>
              <c:ext xmlns:c16="http://schemas.microsoft.com/office/drawing/2014/chart" uri="{C3380CC4-5D6E-409C-BE32-E72D297353CC}">
                <c16:uniqueId val="{00000001-8FC5-444B-8F1E-BD5CDF18BDD3}"/>
              </c:ext>
            </c:extLst>
          </c:dPt>
          <c:dPt>
            <c:idx val="1"/>
            <c:bubble3D val="0"/>
            <c:spPr>
              <a:noFill/>
              <a:ln w="19050">
                <a:noFill/>
              </a:ln>
              <a:effectLst/>
            </c:spPr>
            <c:extLst>
              <c:ext xmlns:c16="http://schemas.microsoft.com/office/drawing/2014/chart" uri="{C3380CC4-5D6E-409C-BE32-E72D297353CC}">
                <c16:uniqueId val="{00000003-8FC5-444B-8F1E-BD5CDF18BDD3}"/>
              </c:ext>
            </c:extLst>
          </c:dPt>
          <c:dPt>
            <c:idx val="2"/>
            <c:bubble3D val="0"/>
            <c:spPr>
              <a:noFill/>
              <a:ln w="19050">
                <a:noFill/>
              </a:ln>
              <a:effectLst/>
            </c:spPr>
            <c:extLst>
              <c:ext xmlns:c16="http://schemas.microsoft.com/office/drawing/2014/chart" uri="{C3380CC4-5D6E-409C-BE32-E72D297353CC}">
                <c16:uniqueId val="{00000005-8FC5-444B-8F1E-BD5CDF18BDD3}"/>
              </c:ext>
            </c:extLst>
          </c:dPt>
          <c:val>
            <c:numRef>
              <c:f>Backend!$E$87:$G$87</c:f>
              <c:numCache>
                <c:formatCode>0%</c:formatCode>
                <c:ptCount val="3"/>
                <c:pt idx="0">
                  <c:v>0</c:v>
                </c:pt>
                <c:pt idx="1">
                  <c:v>1</c:v>
                </c:pt>
                <c:pt idx="2">
                  <c:v>1</c:v>
                </c:pt>
              </c:numCache>
            </c:numRef>
          </c:val>
          <c:extLst>
            <c:ext xmlns:c16="http://schemas.microsoft.com/office/drawing/2014/chart" uri="{C3380CC4-5D6E-409C-BE32-E72D297353CC}">
              <c16:uniqueId val="{00000006-8FC5-444B-8F1E-BD5CDF18BDD3}"/>
            </c:ext>
          </c:extLst>
        </c:ser>
        <c:dLbls>
          <c:showLegendKey val="0"/>
          <c:showVal val="0"/>
          <c:showCatName val="0"/>
          <c:showSerName val="0"/>
          <c:showPercent val="0"/>
          <c:showBubbleSize val="0"/>
          <c:showLeaderLines val="1"/>
        </c:dLbls>
        <c:firstSliceAng val="270"/>
        <c:holeSize val="8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872569444444431E-2"/>
          <c:y val="0"/>
          <c:w val="0.88873749999999996"/>
          <c:h val="0.88873749999999996"/>
        </c:manualLayout>
      </c:layout>
      <c:doughnutChart>
        <c:varyColors val="1"/>
        <c:ser>
          <c:idx val="0"/>
          <c:order val="0"/>
          <c:tx>
            <c:strRef>
              <c:f>Backend!$B$12</c:f>
              <c:strCache>
                <c:ptCount val="1"/>
                <c:pt idx="0">
                  <c:v>Total</c:v>
                </c:pt>
              </c:strCache>
            </c:strRef>
          </c:tx>
          <c:spPr>
            <a:ln>
              <a:noFill/>
            </a:ln>
          </c:spPr>
          <c:dPt>
            <c:idx val="0"/>
            <c:bubble3D val="0"/>
            <c:spPr>
              <a:solidFill>
                <a:schemeClr val="accent2"/>
              </a:solidFill>
              <a:ln w="25400" cap="flat" cmpd="sng" algn="ctr">
                <a:noFill/>
                <a:prstDash val="solid"/>
              </a:ln>
              <a:effectLst/>
            </c:spPr>
            <c:extLst>
              <c:ext xmlns:c16="http://schemas.microsoft.com/office/drawing/2014/chart" uri="{C3380CC4-5D6E-409C-BE32-E72D297353CC}">
                <c16:uniqueId val="{00000001-9E9E-424D-8D5A-CF5493CB1426}"/>
              </c:ext>
            </c:extLst>
          </c:dPt>
          <c:dPt>
            <c:idx val="1"/>
            <c:bubble3D val="0"/>
            <c:spPr>
              <a:noFill/>
              <a:ln w="19050">
                <a:noFill/>
              </a:ln>
              <a:effectLst/>
            </c:spPr>
            <c:extLst>
              <c:ext xmlns:c16="http://schemas.microsoft.com/office/drawing/2014/chart" uri="{C3380CC4-5D6E-409C-BE32-E72D297353CC}">
                <c16:uniqueId val="{00000003-9E9E-424D-8D5A-CF5493CB1426}"/>
              </c:ext>
            </c:extLst>
          </c:dPt>
          <c:dPt>
            <c:idx val="2"/>
            <c:bubble3D val="0"/>
            <c:spPr>
              <a:noFill/>
              <a:ln w="19050">
                <a:noFill/>
              </a:ln>
              <a:effectLst/>
            </c:spPr>
            <c:extLst>
              <c:ext xmlns:c16="http://schemas.microsoft.com/office/drawing/2014/chart" uri="{C3380CC4-5D6E-409C-BE32-E72D297353CC}">
                <c16:uniqueId val="{00000005-9E9E-424D-8D5A-CF5493CB1426}"/>
              </c:ext>
            </c:extLst>
          </c:dPt>
          <c:val>
            <c:numRef>
              <c:f>Backend!$E$12:$G$12</c:f>
              <c:numCache>
                <c:formatCode>0%</c:formatCode>
                <c:ptCount val="3"/>
                <c:pt idx="0">
                  <c:v>0.51851851851851849</c:v>
                </c:pt>
                <c:pt idx="1">
                  <c:v>0.48148148148148151</c:v>
                </c:pt>
                <c:pt idx="2">
                  <c:v>1</c:v>
                </c:pt>
              </c:numCache>
            </c:numRef>
          </c:val>
          <c:extLst>
            <c:ext xmlns:c16="http://schemas.microsoft.com/office/drawing/2014/chart" uri="{C3380CC4-5D6E-409C-BE32-E72D297353CC}">
              <c16:uniqueId val="{00000006-9E9E-424D-8D5A-CF5493CB1426}"/>
            </c:ext>
          </c:extLst>
        </c:ser>
        <c:dLbls>
          <c:showLegendKey val="0"/>
          <c:showVal val="0"/>
          <c:showCatName val="0"/>
          <c:showSerName val="0"/>
          <c:showPercent val="0"/>
          <c:showBubbleSize val="0"/>
          <c:showLeaderLines val="1"/>
        </c:dLbls>
        <c:firstSliceAng val="270"/>
        <c:holeSize val="8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991452991452991E-2"/>
          <c:y val="3.7991452991452991E-2"/>
          <c:w val="0.90230769230769226"/>
          <c:h val="0.90230769230769226"/>
        </c:manualLayout>
      </c:layout>
      <c:doughnutChart>
        <c:varyColors val="1"/>
        <c:ser>
          <c:idx val="0"/>
          <c:order val="0"/>
          <c:tx>
            <c:strRef>
              <c:f>Backend!$B$16</c:f>
              <c:strCache>
                <c:ptCount val="1"/>
                <c:pt idx="0">
                  <c:v>Total</c:v>
                </c:pt>
              </c:strCache>
            </c:strRef>
          </c:tx>
          <c:spPr>
            <a:ln>
              <a:noFill/>
            </a:ln>
          </c:spPr>
          <c:explosion val="2"/>
          <c:dPt>
            <c:idx val="0"/>
            <c:bubble3D val="0"/>
            <c:spPr>
              <a:solidFill>
                <a:schemeClr val="accent2"/>
              </a:solidFill>
              <a:ln w="25400" cap="flat" cmpd="sng" algn="ctr">
                <a:noFill/>
                <a:prstDash val="solid"/>
              </a:ln>
              <a:effectLst/>
            </c:spPr>
            <c:extLst>
              <c:ext xmlns:c16="http://schemas.microsoft.com/office/drawing/2014/chart" uri="{C3380CC4-5D6E-409C-BE32-E72D297353CC}">
                <c16:uniqueId val="{00000001-D9F9-4F17-862F-88A6B9D66BC8}"/>
              </c:ext>
            </c:extLst>
          </c:dPt>
          <c:dPt>
            <c:idx val="1"/>
            <c:bubble3D val="0"/>
            <c:spPr>
              <a:noFill/>
              <a:ln w="19050">
                <a:noFill/>
              </a:ln>
              <a:effectLst/>
            </c:spPr>
            <c:extLst>
              <c:ext xmlns:c16="http://schemas.microsoft.com/office/drawing/2014/chart" uri="{C3380CC4-5D6E-409C-BE32-E72D297353CC}">
                <c16:uniqueId val="{00000003-D9F9-4F17-862F-88A6B9D66BC8}"/>
              </c:ext>
            </c:extLst>
          </c:dPt>
          <c:dPt>
            <c:idx val="2"/>
            <c:bubble3D val="0"/>
            <c:spPr>
              <a:noFill/>
              <a:ln w="19050">
                <a:noFill/>
              </a:ln>
              <a:effectLst/>
            </c:spPr>
            <c:extLst>
              <c:ext xmlns:c16="http://schemas.microsoft.com/office/drawing/2014/chart" uri="{C3380CC4-5D6E-409C-BE32-E72D297353CC}">
                <c16:uniqueId val="{00000005-D9F9-4F17-862F-88A6B9D66BC8}"/>
              </c:ext>
            </c:extLst>
          </c:dPt>
          <c:val>
            <c:numRef>
              <c:f>Backend!$E$16:$G$16</c:f>
              <c:numCache>
                <c:formatCode>0%</c:formatCode>
                <c:ptCount val="3"/>
                <c:pt idx="0">
                  <c:v>0.66666666666666663</c:v>
                </c:pt>
                <c:pt idx="1">
                  <c:v>0.33333333333333337</c:v>
                </c:pt>
                <c:pt idx="2">
                  <c:v>1</c:v>
                </c:pt>
              </c:numCache>
            </c:numRef>
          </c:val>
          <c:extLst>
            <c:ext xmlns:c16="http://schemas.microsoft.com/office/drawing/2014/chart" uri="{C3380CC4-5D6E-409C-BE32-E72D297353CC}">
              <c16:uniqueId val="{00000006-D9F9-4F17-862F-88A6B9D66BC8}"/>
            </c:ext>
          </c:extLst>
        </c:ser>
        <c:dLbls>
          <c:showLegendKey val="0"/>
          <c:showVal val="0"/>
          <c:showCatName val="0"/>
          <c:showSerName val="0"/>
          <c:showPercent val="0"/>
          <c:showBubbleSize val="0"/>
          <c:showLeaderLines val="1"/>
        </c:dLbls>
        <c:firstSliceAng val="270"/>
        <c:holeSize val="8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273504273504277E-3"/>
          <c:y val="2.4478632478632479E-3"/>
          <c:w val="0.91939615384615381"/>
          <c:h val="0.91939615384615381"/>
        </c:manualLayout>
      </c:layout>
      <c:doughnutChart>
        <c:varyColors val="1"/>
        <c:ser>
          <c:idx val="0"/>
          <c:order val="0"/>
          <c:tx>
            <c:strRef>
              <c:f>Backend!$B$21</c:f>
              <c:strCache>
                <c:ptCount val="1"/>
                <c:pt idx="0">
                  <c:v>Total</c:v>
                </c:pt>
              </c:strCache>
            </c:strRef>
          </c:tx>
          <c:spPr>
            <a:ln>
              <a:noFill/>
            </a:ln>
          </c:spPr>
          <c:dPt>
            <c:idx val="0"/>
            <c:bubble3D val="0"/>
            <c:spPr>
              <a:solidFill>
                <a:schemeClr val="accent2"/>
              </a:solidFill>
              <a:ln w="25400" cap="flat" cmpd="sng" algn="ctr">
                <a:noFill/>
                <a:prstDash val="solid"/>
              </a:ln>
              <a:effectLst/>
            </c:spPr>
            <c:extLst>
              <c:ext xmlns:c16="http://schemas.microsoft.com/office/drawing/2014/chart" uri="{C3380CC4-5D6E-409C-BE32-E72D297353CC}">
                <c16:uniqueId val="{00000001-8E91-4A57-A080-C22974D886D0}"/>
              </c:ext>
            </c:extLst>
          </c:dPt>
          <c:dPt>
            <c:idx val="1"/>
            <c:bubble3D val="0"/>
            <c:spPr>
              <a:noFill/>
              <a:ln w="19050">
                <a:noFill/>
              </a:ln>
              <a:effectLst/>
            </c:spPr>
            <c:extLst>
              <c:ext xmlns:c16="http://schemas.microsoft.com/office/drawing/2014/chart" uri="{C3380CC4-5D6E-409C-BE32-E72D297353CC}">
                <c16:uniqueId val="{00000003-8E91-4A57-A080-C22974D886D0}"/>
              </c:ext>
            </c:extLst>
          </c:dPt>
          <c:dPt>
            <c:idx val="2"/>
            <c:bubble3D val="0"/>
            <c:spPr>
              <a:noFill/>
              <a:ln w="19050">
                <a:noFill/>
              </a:ln>
              <a:effectLst/>
            </c:spPr>
            <c:extLst>
              <c:ext xmlns:c16="http://schemas.microsoft.com/office/drawing/2014/chart" uri="{C3380CC4-5D6E-409C-BE32-E72D297353CC}">
                <c16:uniqueId val="{00000005-8E91-4A57-A080-C22974D886D0}"/>
              </c:ext>
            </c:extLst>
          </c:dPt>
          <c:val>
            <c:numRef>
              <c:f>Backend!$E$21:$G$21</c:f>
              <c:numCache>
                <c:formatCode>0%</c:formatCode>
                <c:ptCount val="3"/>
                <c:pt idx="0">
                  <c:v>0.81818181818181823</c:v>
                </c:pt>
                <c:pt idx="1">
                  <c:v>0.18181818181818177</c:v>
                </c:pt>
                <c:pt idx="2">
                  <c:v>1</c:v>
                </c:pt>
              </c:numCache>
            </c:numRef>
          </c:val>
          <c:extLst>
            <c:ext xmlns:c16="http://schemas.microsoft.com/office/drawing/2014/chart" uri="{C3380CC4-5D6E-409C-BE32-E72D297353CC}">
              <c16:uniqueId val="{00000006-8E91-4A57-A080-C22974D886D0}"/>
            </c:ext>
          </c:extLst>
        </c:ser>
        <c:dLbls>
          <c:showLegendKey val="0"/>
          <c:showVal val="0"/>
          <c:showCatName val="0"/>
          <c:showSerName val="0"/>
          <c:showPercent val="0"/>
          <c:showBubbleSize val="0"/>
          <c:showLeaderLines val="1"/>
        </c:dLbls>
        <c:firstSliceAng val="270"/>
        <c:holeSize val="8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0.94029914529914527"/>
          <c:h val="0.94029914529914527"/>
        </c:manualLayout>
      </c:layout>
      <c:doughnutChart>
        <c:varyColors val="1"/>
        <c:ser>
          <c:idx val="0"/>
          <c:order val="0"/>
          <c:tx>
            <c:strRef>
              <c:f>Backend!$B$26</c:f>
              <c:strCache>
                <c:ptCount val="1"/>
                <c:pt idx="0">
                  <c:v>Total</c:v>
                </c:pt>
              </c:strCache>
            </c:strRef>
          </c:tx>
          <c:spPr>
            <a:ln>
              <a:noFill/>
            </a:ln>
          </c:spPr>
          <c:dPt>
            <c:idx val="0"/>
            <c:bubble3D val="0"/>
            <c:spPr>
              <a:solidFill>
                <a:schemeClr val="accent2"/>
              </a:solidFill>
              <a:ln w="25400" cap="flat" cmpd="sng" algn="ctr">
                <a:noFill/>
                <a:prstDash val="solid"/>
              </a:ln>
              <a:effectLst/>
            </c:spPr>
            <c:extLst>
              <c:ext xmlns:c16="http://schemas.microsoft.com/office/drawing/2014/chart" uri="{C3380CC4-5D6E-409C-BE32-E72D297353CC}">
                <c16:uniqueId val="{00000001-85CE-4E28-9651-A47452E5BC7F}"/>
              </c:ext>
            </c:extLst>
          </c:dPt>
          <c:dPt>
            <c:idx val="1"/>
            <c:bubble3D val="0"/>
            <c:spPr>
              <a:noFill/>
              <a:ln w="19050">
                <a:noFill/>
              </a:ln>
              <a:effectLst/>
            </c:spPr>
            <c:extLst>
              <c:ext xmlns:c16="http://schemas.microsoft.com/office/drawing/2014/chart" uri="{C3380CC4-5D6E-409C-BE32-E72D297353CC}">
                <c16:uniqueId val="{00000003-85CE-4E28-9651-A47452E5BC7F}"/>
              </c:ext>
            </c:extLst>
          </c:dPt>
          <c:dPt>
            <c:idx val="2"/>
            <c:bubble3D val="0"/>
            <c:spPr>
              <a:noFill/>
              <a:ln w="19050">
                <a:noFill/>
              </a:ln>
              <a:effectLst/>
            </c:spPr>
            <c:extLst>
              <c:ext xmlns:c16="http://schemas.microsoft.com/office/drawing/2014/chart" uri="{C3380CC4-5D6E-409C-BE32-E72D297353CC}">
                <c16:uniqueId val="{00000005-85CE-4E28-9651-A47452E5BC7F}"/>
              </c:ext>
            </c:extLst>
          </c:dPt>
          <c:val>
            <c:numRef>
              <c:f>Backend!$E$26:$G$26</c:f>
              <c:numCache>
                <c:formatCode>0%</c:formatCode>
                <c:ptCount val="3"/>
                <c:pt idx="0">
                  <c:v>0.75</c:v>
                </c:pt>
                <c:pt idx="1">
                  <c:v>0.25</c:v>
                </c:pt>
                <c:pt idx="2">
                  <c:v>1</c:v>
                </c:pt>
              </c:numCache>
            </c:numRef>
          </c:val>
          <c:extLst>
            <c:ext xmlns:c16="http://schemas.microsoft.com/office/drawing/2014/chart" uri="{C3380CC4-5D6E-409C-BE32-E72D297353CC}">
              <c16:uniqueId val="{00000006-85CE-4E28-9651-A47452E5BC7F}"/>
            </c:ext>
          </c:extLst>
        </c:ser>
        <c:dLbls>
          <c:showLegendKey val="0"/>
          <c:showVal val="0"/>
          <c:showCatName val="0"/>
          <c:showSerName val="0"/>
          <c:showPercent val="0"/>
          <c:showBubbleSize val="0"/>
          <c:showLeaderLines val="1"/>
        </c:dLbls>
        <c:firstSliceAng val="270"/>
        <c:holeSize val="8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273504273504277E-3"/>
          <c:y val="5.4273504273504277E-3"/>
          <c:w val="0.93487179487179484"/>
          <c:h val="0.93487179487179484"/>
        </c:manualLayout>
      </c:layout>
      <c:doughnutChart>
        <c:varyColors val="1"/>
        <c:ser>
          <c:idx val="0"/>
          <c:order val="0"/>
          <c:tx>
            <c:strRef>
              <c:f>Backend!$B$51</c:f>
              <c:strCache>
                <c:ptCount val="1"/>
                <c:pt idx="0">
                  <c:v>Total</c:v>
                </c:pt>
              </c:strCache>
            </c:strRef>
          </c:tx>
          <c:spPr>
            <a:ln>
              <a:noFill/>
            </a:ln>
          </c:spPr>
          <c:dPt>
            <c:idx val="0"/>
            <c:bubble3D val="0"/>
            <c:spPr>
              <a:solidFill>
                <a:schemeClr val="accent2"/>
              </a:solidFill>
              <a:ln w="25400" cap="flat" cmpd="sng" algn="ctr">
                <a:noFill/>
                <a:prstDash val="solid"/>
              </a:ln>
              <a:effectLst/>
            </c:spPr>
            <c:extLst>
              <c:ext xmlns:c16="http://schemas.microsoft.com/office/drawing/2014/chart" uri="{C3380CC4-5D6E-409C-BE32-E72D297353CC}">
                <c16:uniqueId val="{00000001-6B34-4077-A11F-CB3CD06ABECC}"/>
              </c:ext>
            </c:extLst>
          </c:dPt>
          <c:dPt>
            <c:idx val="1"/>
            <c:bubble3D val="0"/>
            <c:spPr>
              <a:noFill/>
              <a:ln w="19050">
                <a:noFill/>
              </a:ln>
              <a:effectLst/>
            </c:spPr>
            <c:extLst>
              <c:ext xmlns:c16="http://schemas.microsoft.com/office/drawing/2014/chart" uri="{C3380CC4-5D6E-409C-BE32-E72D297353CC}">
                <c16:uniqueId val="{00000003-6B34-4077-A11F-CB3CD06ABECC}"/>
              </c:ext>
            </c:extLst>
          </c:dPt>
          <c:dPt>
            <c:idx val="2"/>
            <c:bubble3D val="0"/>
            <c:spPr>
              <a:noFill/>
              <a:ln w="19050">
                <a:noFill/>
              </a:ln>
              <a:effectLst/>
            </c:spPr>
            <c:extLst>
              <c:ext xmlns:c16="http://schemas.microsoft.com/office/drawing/2014/chart" uri="{C3380CC4-5D6E-409C-BE32-E72D297353CC}">
                <c16:uniqueId val="{00000005-6B34-4077-A11F-CB3CD06ABECC}"/>
              </c:ext>
            </c:extLst>
          </c:dPt>
          <c:val>
            <c:numRef>
              <c:f>Backend!$E$51:$G$51</c:f>
              <c:numCache>
                <c:formatCode>0%</c:formatCode>
                <c:ptCount val="3"/>
                <c:pt idx="0">
                  <c:v>0.63157894736842102</c:v>
                </c:pt>
                <c:pt idx="1">
                  <c:v>0.36842105263157898</c:v>
                </c:pt>
                <c:pt idx="2">
                  <c:v>1</c:v>
                </c:pt>
              </c:numCache>
            </c:numRef>
          </c:val>
          <c:extLst>
            <c:ext xmlns:c16="http://schemas.microsoft.com/office/drawing/2014/chart" uri="{C3380CC4-5D6E-409C-BE32-E72D297353CC}">
              <c16:uniqueId val="{00000006-6B34-4077-A11F-CB3CD06ABECC}"/>
            </c:ext>
          </c:extLst>
        </c:ser>
        <c:dLbls>
          <c:showLegendKey val="0"/>
          <c:showVal val="0"/>
          <c:showCatName val="0"/>
          <c:showSerName val="0"/>
          <c:showPercent val="0"/>
          <c:showBubbleSize val="0"/>
          <c:showLeaderLines val="1"/>
        </c:dLbls>
        <c:firstSliceAng val="270"/>
        <c:holeSize val="8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55940170940171E-2"/>
          <c:y val="5.6371794871794903E-3"/>
          <c:w val="0.93359444444444439"/>
          <c:h val="0.93359444444444439"/>
        </c:manualLayout>
      </c:layout>
      <c:doughnutChart>
        <c:varyColors val="1"/>
        <c:ser>
          <c:idx val="0"/>
          <c:order val="0"/>
          <c:tx>
            <c:strRef>
              <c:f>Backend!$B$72</c:f>
              <c:strCache>
                <c:ptCount val="1"/>
                <c:pt idx="0">
                  <c:v>Total</c:v>
                </c:pt>
              </c:strCache>
            </c:strRef>
          </c:tx>
          <c:spPr>
            <a:ln>
              <a:noFill/>
            </a:ln>
          </c:spPr>
          <c:dPt>
            <c:idx val="0"/>
            <c:bubble3D val="0"/>
            <c:spPr>
              <a:solidFill>
                <a:schemeClr val="accent2"/>
              </a:solidFill>
              <a:ln w="25400" cap="flat" cmpd="sng" algn="ctr">
                <a:noFill/>
                <a:prstDash val="solid"/>
              </a:ln>
              <a:effectLst/>
            </c:spPr>
            <c:extLst>
              <c:ext xmlns:c16="http://schemas.microsoft.com/office/drawing/2014/chart" uri="{C3380CC4-5D6E-409C-BE32-E72D297353CC}">
                <c16:uniqueId val="{00000001-CA11-4562-A1D8-B74E9A186835}"/>
              </c:ext>
            </c:extLst>
          </c:dPt>
          <c:dPt>
            <c:idx val="1"/>
            <c:bubble3D val="0"/>
            <c:spPr>
              <a:noFill/>
              <a:ln w="19050">
                <a:noFill/>
              </a:ln>
              <a:effectLst/>
            </c:spPr>
            <c:extLst>
              <c:ext xmlns:c16="http://schemas.microsoft.com/office/drawing/2014/chart" uri="{C3380CC4-5D6E-409C-BE32-E72D297353CC}">
                <c16:uniqueId val="{00000003-CA11-4562-A1D8-B74E9A186835}"/>
              </c:ext>
            </c:extLst>
          </c:dPt>
          <c:dPt>
            <c:idx val="2"/>
            <c:bubble3D val="0"/>
            <c:spPr>
              <a:noFill/>
              <a:ln w="19050">
                <a:noFill/>
              </a:ln>
              <a:effectLst/>
            </c:spPr>
            <c:extLst>
              <c:ext xmlns:c16="http://schemas.microsoft.com/office/drawing/2014/chart" uri="{C3380CC4-5D6E-409C-BE32-E72D297353CC}">
                <c16:uniqueId val="{00000005-CA11-4562-A1D8-B74E9A186835}"/>
              </c:ext>
            </c:extLst>
          </c:dPt>
          <c:val>
            <c:numRef>
              <c:f>Backend!$E$72:$G$72</c:f>
              <c:numCache>
                <c:formatCode>0%</c:formatCode>
                <c:ptCount val="3"/>
                <c:pt idx="0">
                  <c:v>0.17647058823529413</c:v>
                </c:pt>
                <c:pt idx="1">
                  <c:v>0.82352941176470584</c:v>
                </c:pt>
                <c:pt idx="2">
                  <c:v>1</c:v>
                </c:pt>
              </c:numCache>
            </c:numRef>
          </c:val>
          <c:extLst>
            <c:ext xmlns:c16="http://schemas.microsoft.com/office/drawing/2014/chart" uri="{C3380CC4-5D6E-409C-BE32-E72D297353CC}">
              <c16:uniqueId val="{00000006-CA11-4562-A1D8-B74E9A186835}"/>
            </c:ext>
          </c:extLst>
        </c:ser>
        <c:dLbls>
          <c:showLegendKey val="0"/>
          <c:showVal val="0"/>
          <c:showCatName val="0"/>
          <c:showSerName val="0"/>
          <c:showPercent val="0"/>
          <c:showBubbleSize val="0"/>
          <c:showLeaderLines val="1"/>
        </c:dLbls>
        <c:firstSliceAng val="270"/>
        <c:holeSize val="8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0</xdr:row>
      <xdr:rowOff>0</xdr:rowOff>
    </xdr:from>
    <xdr:to>
      <xdr:col>14</xdr:col>
      <xdr:colOff>24938</xdr:colOff>
      <xdr:row>0</xdr:row>
      <xdr:rowOff>632540</xdr:rowOff>
    </xdr:to>
    <xdr:pic>
      <xdr:nvPicPr>
        <xdr:cNvPr id="2" name="Picture 1" descr="Excel Header.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198120" y="0"/>
          <a:ext cx="8443653" cy="61730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0.03434</cdr:x>
      <cdr:y>0.22117</cdr:y>
    </cdr:from>
    <cdr:to>
      <cdr:x>0.91502</cdr:x>
      <cdr:y>0.34782</cdr:y>
    </cdr:to>
    <cdr:sp macro="" textlink="Backend!$H$66">
      <cdr:nvSpPr>
        <cdr:cNvPr id="2" name="TextBox 1">
          <a:extLst xmlns:a="http://schemas.openxmlformats.org/drawingml/2006/main">
            <a:ext uri="{FF2B5EF4-FFF2-40B4-BE49-F238E27FC236}">
              <a16:creationId xmlns:a16="http://schemas.microsoft.com/office/drawing/2014/main" id="{F674A699-9B2B-2886-9F8E-C02FCF3BC75D}"/>
            </a:ext>
          </a:extLst>
        </cdr:cNvPr>
        <cdr:cNvSpPr txBox="1"/>
      </cdr:nvSpPr>
      <cdr:spPr>
        <a:xfrm xmlns:a="http://schemas.openxmlformats.org/drawingml/2006/main">
          <a:off x="78536" y="505755"/>
          <a:ext cx="2013857" cy="28961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D3F7CFBF-39A0-403F-BCBF-6A999968AB94}" type="TxLink">
            <a:rPr lang="en-US" sz="2400" b="1" i="0" u="none" strike="noStrike">
              <a:solidFill>
                <a:srgbClr val="333333"/>
              </a:solidFill>
              <a:latin typeface="Arial" panose="020B0604020202020204" pitchFamily="34" charset="0"/>
              <a:cs typeface="Arial" panose="020B0604020202020204" pitchFamily="34" charset="0"/>
            </a:rPr>
            <a:pPr algn="ctr"/>
            <a:t>32/84</a:t>
          </a:fld>
          <a:endParaRPr lang="en-CA" sz="2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0.34629</cdr:y>
    </cdr:from>
    <cdr:to>
      <cdr:x>0.95667</cdr:x>
      <cdr:y>0.46279</cdr:y>
    </cdr:to>
    <cdr:sp macro="" textlink="">
      <cdr:nvSpPr>
        <cdr:cNvPr id="3" name="TextBox 1">
          <a:extLst xmlns:a="http://schemas.openxmlformats.org/drawingml/2006/main">
            <a:ext uri="{FF2B5EF4-FFF2-40B4-BE49-F238E27FC236}">
              <a16:creationId xmlns:a16="http://schemas.microsoft.com/office/drawing/2014/main" id="{F61D5F97-F8B3-BCB1-C446-67FDF9954589}"/>
            </a:ext>
          </a:extLst>
        </cdr:cNvPr>
        <cdr:cNvSpPr txBox="1"/>
      </cdr:nvSpPr>
      <cdr:spPr>
        <a:xfrm xmlns:a="http://schemas.openxmlformats.org/drawingml/2006/main">
          <a:off x="0" y="791862"/>
          <a:ext cx="2187643" cy="26640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ctr"/>
          <a:r>
            <a:rPr lang="en-US" sz="1050" b="1" i="0" u="none" strike="noStrike">
              <a:solidFill>
                <a:srgbClr val="333333"/>
              </a:solidFill>
              <a:latin typeface="Arial" panose="020B0604020202020204" pitchFamily="34" charset="0"/>
              <a:ea typeface="+mn-ea"/>
              <a:cs typeface="Arial" panose="020B0604020202020204" pitchFamily="34" charset="0"/>
            </a:rPr>
            <a:t>Statements Included</a:t>
          </a:r>
          <a:endParaRPr lang="en-CA" sz="1050" b="1" i="0" u="none" strike="noStrike">
            <a:solidFill>
              <a:srgbClr val="333333"/>
            </a:solidFill>
            <a:latin typeface="Arial" panose="020B0604020202020204" pitchFamily="34" charset="0"/>
            <a:ea typeface="+mn-ea"/>
            <a:cs typeface="Arial"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0.01043</cdr:x>
      <cdr:y>0.23566</cdr:y>
    </cdr:from>
    <cdr:to>
      <cdr:x>0.92528</cdr:x>
      <cdr:y>0.34636</cdr:y>
    </cdr:to>
    <cdr:sp macro="" textlink="Backend!$H$43">
      <cdr:nvSpPr>
        <cdr:cNvPr id="2" name="TextBox 1">
          <a:extLst xmlns:a="http://schemas.openxmlformats.org/drawingml/2006/main">
            <a:ext uri="{FF2B5EF4-FFF2-40B4-BE49-F238E27FC236}">
              <a16:creationId xmlns:a16="http://schemas.microsoft.com/office/drawing/2014/main" id="{F674A699-9B2B-2886-9F8E-C02FCF3BC75D}"/>
            </a:ext>
          </a:extLst>
        </cdr:cNvPr>
        <cdr:cNvSpPr txBox="1"/>
      </cdr:nvSpPr>
      <cdr:spPr>
        <a:xfrm xmlns:a="http://schemas.openxmlformats.org/drawingml/2006/main">
          <a:off x="23650" y="534524"/>
          <a:ext cx="2075088" cy="25109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F76BADDC-FE15-4E09-8EDD-F3597E9473CE}" type="TxLink">
            <a:rPr lang="en-US" sz="2400" b="1" i="0" u="none" strike="noStrike">
              <a:solidFill>
                <a:srgbClr val="333333"/>
              </a:solidFill>
              <a:latin typeface="Arial" panose="020B0604020202020204" pitchFamily="34" charset="0"/>
              <a:cs typeface="Arial" panose="020B0604020202020204" pitchFamily="34" charset="0"/>
            </a:rPr>
            <a:pPr algn="ctr"/>
            <a:t>28/119</a:t>
          </a:fld>
          <a:endParaRPr lang="en-CA" sz="2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0.34294</cdr:y>
    </cdr:from>
    <cdr:to>
      <cdr:x>0.95527</cdr:x>
      <cdr:y>0.45944</cdr:y>
    </cdr:to>
    <cdr:sp macro="" textlink="">
      <cdr:nvSpPr>
        <cdr:cNvPr id="3" name="TextBox 1">
          <a:extLst xmlns:a="http://schemas.openxmlformats.org/drawingml/2006/main">
            <a:ext uri="{FF2B5EF4-FFF2-40B4-BE49-F238E27FC236}">
              <a16:creationId xmlns:a16="http://schemas.microsoft.com/office/drawing/2014/main" id="{F61D5F97-F8B3-BCB1-C446-67FDF9954589}"/>
            </a:ext>
          </a:extLst>
        </cdr:cNvPr>
        <cdr:cNvSpPr txBox="1"/>
      </cdr:nvSpPr>
      <cdr:spPr>
        <a:xfrm xmlns:a="http://schemas.openxmlformats.org/drawingml/2006/main">
          <a:off x="0" y="777858"/>
          <a:ext cx="2166774" cy="26424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ctr"/>
          <a:r>
            <a:rPr lang="en-US" sz="1050" b="1" i="0" u="none" strike="noStrike">
              <a:solidFill>
                <a:srgbClr val="333333"/>
              </a:solidFill>
              <a:latin typeface="Arial" panose="020B0604020202020204" pitchFamily="34" charset="0"/>
              <a:ea typeface="+mn-ea"/>
              <a:cs typeface="Arial" panose="020B0604020202020204" pitchFamily="34" charset="0"/>
            </a:rPr>
            <a:t>Statements Included</a:t>
          </a:r>
          <a:endParaRPr lang="en-CA" sz="1050" b="1" i="0" u="none" strike="noStrike">
            <a:solidFill>
              <a:srgbClr val="333333"/>
            </a:solidFill>
            <a:latin typeface="Arial" panose="020B0604020202020204" pitchFamily="34" charset="0"/>
            <a:ea typeface="+mn-ea"/>
            <a:cs typeface="Arial" panose="020B060402020202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9</xdr:col>
      <xdr:colOff>0</xdr:colOff>
      <xdr:row>2</xdr:row>
      <xdr:rowOff>8073</xdr:rowOff>
    </xdr:from>
    <xdr:to>
      <xdr:col>13</xdr:col>
      <xdr:colOff>482146</xdr:colOff>
      <xdr:row>7</xdr:row>
      <xdr:rowOff>214268</xdr:rowOff>
    </xdr:to>
    <xdr:sp macro="" textlink="">
      <xdr:nvSpPr>
        <xdr:cNvPr id="3" name="Speech Bubble: Rectangle 2">
          <a:extLst>
            <a:ext uri="{FF2B5EF4-FFF2-40B4-BE49-F238E27FC236}">
              <a16:creationId xmlns:a16="http://schemas.microsoft.com/office/drawing/2014/main" id="{FF2F99FE-2B74-AE72-88CE-98CD1E676D44}"/>
            </a:ext>
          </a:extLst>
        </xdr:cNvPr>
        <xdr:cNvSpPr/>
      </xdr:nvSpPr>
      <xdr:spPr>
        <a:xfrm>
          <a:off x="10239375" y="375466"/>
          <a:ext cx="2931432" cy="1124677"/>
        </a:xfrm>
        <a:prstGeom prst="wedgeRectCallout">
          <a:avLst>
            <a:gd name="adj1" fmla="val -328721"/>
            <a:gd name="adj2" fmla="val 93624"/>
          </a:avLst>
        </a:prstGeom>
        <a:ln>
          <a:solidFill>
            <a:srgbClr val="FFC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US" sz="1100">
              <a:solidFill>
                <a:sysClr val="windowText" lastClr="000000"/>
              </a:solidFill>
            </a:rPr>
            <a:t>Each table is made up of security</a:t>
          </a:r>
          <a:r>
            <a:rPr lang="en-US" sz="1100" baseline="0">
              <a:solidFill>
                <a:sysClr val="windowText" lastClr="000000"/>
              </a:solidFill>
            </a:rPr>
            <a:t> domains such as Information Security captured under</a:t>
          </a:r>
          <a:r>
            <a:rPr lang="en-US" sz="1100">
              <a:solidFill>
                <a:sysClr val="windowText" lastClr="000000"/>
              </a:solidFill>
            </a:rPr>
            <a:t> a general area within the Info-Tech framework such as Context</a:t>
          </a:r>
          <a:r>
            <a:rPr lang="en-US" sz="1100" baseline="0">
              <a:solidFill>
                <a:sysClr val="windowText" lastClr="000000"/>
              </a:solidFill>
            </a:rPr>
            <a:t> and Leadership. Each domain area maps to sepcific policy control statements as captured in the checklist on Tab 2.</a:t>
          </a:r>
          <a:endParaRPr lang="en-US" sz="1100">
            <a:solidFill>
              <a:sysClr val="windowText" lastClr="000000"/>
            </a:solidFill>
          </a:endParaRPr>
        </a:p>
      </xdr:txBody>
    </xdr:sp>
    <xdr:clientData/>
  </xdr:twoCellAnchor>
  <xdr:twoCellAnchor>
    <xdr:from>
      <xdr:col>9</xdr:col>
      <xdr:colOff>103777</xdr:colOff>
      <xdr:row>9</xdr:row>
      <xdr:rowOff>161562</xdr:rowOff>
    </xdr:from>
    <xdr:to>
      <xdr:col>13</xdr:col>
      <xdr:colOff>332105</xdr:colOff>
      <xdr:row>14</xdr:row>
      <xdr:rowOff>816</xdr:rowOff>
    </xdr:to>
    <xdr:sp macro="" textlink="">
      <xdr:nvSpPr>
        <xdr:cNvPr id="4" name="Speech Bubble: Rectangle 3">
          <a:extLst>
            <a:ext uri="{FF2B5EF4-FFF2-40B4-BE49-F238E27FC236}">
              <a16:creationId xmlns:a16="http://schemas.microsoft.com/office/drawing/2014/main" id="{399C2A85-86F4-40A8-98D6-E538E6245C63}"/>
            </a:ext>
          </a:extLst>
        </xdr:cNvPr>
        <xdr:cNvSpPr/>
      </xdr:nvSpPr>
      <xdr:spPr>
        <a:xfrm>
          <a:off x="10343152" y="2399937"/>
          <a:ext cx="2677614" cy="1131933"/>
        </a:xfrm>
        <a:prstGeom prst="wedgeRectCallout">
          <a:avLst>
            <a:gd name="adj1" fmla="val -89908"/>
            <a:gd name="adj2" fmla="val -22508"/>
          </a:avLst>
        </a:prstGeom>
        <a:ln>
          <a:solidFill>
            <a:srgbClr val="FFC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US" sz="1100">
              <a:solidFill>
                <a:sysClr val="windowText" lastClr="000000"/>
              </a:solidFill>
            </a:rPr>
            <a:t>Each table calculates</a:t>
          </a:r>
          <a:r>
            <a:rPr lang="en-US" sz="1100" baseline="0">
              <a:solidFill>
                <a:sysClr val="windowText" lastClr="000000"/>
              </a:solidFill>
            </a:rPr>
            <a:t> the number of policy statements marked "Yes" against the total number of statements after which it strikes a percentage that is used to generate the gauges in tab 3 together with a label for the number of policy statements marked "Yes".</a:t>
          </a:r>
          <a:endParaRPr lang="en-US" sz="1100">
            <a:solidFill>
              <a:sysClr val="windowText" lastClr="000000"/>
            </a:solidFill>
          </a:endParaRPr>
        </a:p>
      </xdr:txBody>
    </xdr:sp>
    <xdr:clientData/>
  </xdr:twoCellAnchor>
  <xdr:twoCellAnchor>
    <xdr:from>
      <xdr:col>9</xdr:col>
      <xdr:colOff>60870</xdr:colOff>
      <xdr:row>15</xdr:row>
      <xdr:rowOff>124551</xdr:rowOff>
    </xdr:from>
    <xdr:to>
      <xdr:col>13</xdr:col>
      <xdr:colOff>332105</xdr:colOff>
      <xdr:row>20</xdr:row>
      <xdr:rowOff>66766</xdr:rowOff>
    </xdr:to>
    <xdr:sp macro="" textlink="">
      <xdr:nvSpPr>
        <xdr:cNvPr id="5" name="Speech Bubble: Rectangle 4">
          <a:extLst>
            <a:ext uri="{FF2B5EF4-FFF2-40B4-BE49-F238E27FC236}">
              <a16:creationId xmlns:a16="http://schemas.microsoft.com/office/drawing/2014/main" id="{C069F085-1C8B-4393-87FD-5C6CB52E5FCC}"/>
            </a:ext>
          </a:extLst>
        </xdr:cNvPr>
        <xdr:cNvSpPr/>
      </xdr:nvSpPr>
      <xdr:spPr>
        <a:xfrm>
          <a:off x="10300245" y="3839301"/>
          <a:ext cx="2720521" cy="1234894"/>
        </a:xfrm>
        <a:prstGeom prst="wedgeRectCallout">
          <a:avLst>
            <a:gd name="adj1" fmla="val -343454"/>
            <a:gd name="adj2" fmla="val 23842"/>
          </a:avLst>
        </a:prstGeom>
        <a:ln>
          <a:solidFill>
            <a:srgbClr val="FFC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en-US" sz="1100">
              <a:solidFill>
                <a:sysClr val="windowText" lastClr="000000"/>
              </a:solidFill>
            </a:rPr>
            <a:t>To include</a:t>
          </a:r>
          <a:r>
            <a:rPr lang="en-US" sz="1100" baseline="0">
              <a:solidFill>
                <a:sysClr val="windowText" lastClr="000000"/>
              </a:solidFill>
            </a:rPr>
            <a:t> new domain domain areas check existing tables to find out if they can afford the policy statements under the domain or create a new table with the formulas in any of the tables. The next step is to create a gauge diagram on Tab 3 to show the output from the table. </a:t>
          </a:r>
          <a:endParaRPr lang="en-US" sz="11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361950</xdr:colOff>
      <xdr:row>16</xdr:row>
      <xdr:rowOff>46433</xdr:rowOff>
    </xdr:from>
    <xdr:to>
      <xdr:col>32</xdr:col>
      <xdr:colOff>570309</xdr:colOff>
      <xdr:row>35</xdr:row>
      <xdr:rowOff>66674</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142875</xdr:colOff>
      <xdr:row>6</xdr:row>
      <xdr:rowOff>123825</xdr:rowOff>
    </xdr:from>
    <xdr:to>
      <xdr:col>21</xdr:col>
      <xdr:colOff>219075</xdr:colOff>
      <xdr:row>9</xdr:row>
      <xdr:rowOff>47625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57175" y="1457325"/>
          <a:ext cx="5010150" cy="4953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a:t>These values represent the</a:t>
          </a:r>
          <a:r>
            <a:rPr lang="en-CA" sz="1100" baseline="0"/>
            <a:t> maximum and minimum values on each axis</a:t>
          </a:r>
          <a:endParaRPr lang="en-CA" sz="1100"/>
        </a:p>
      </xdr:txBody>
    </xdr:sp>
    <xdr:clientData/>
  </xdr:twoCellAnchor>
  <xdr:twoCellAnchor>
    <xdr:from>
      <xdr:col>2</xdr:col>
      <xdr:colOff>542925</xdr:colOff>
      <xdr:row>5</xdr:row>
      <xdr:rowOff>19050</xdr:rowOff>
    </xdr:from>
    <xdr:to>
      <xdr:col>2</xdr:col>
      <xdr:colOff>561975</xdr:colOff>
      <xdr:row>6</xdr:row>
      <xdr:rowOff>123825</xdr:rowOff>
    </xdr:to>
    <xdr:cxnSp macro="">
      <xdr:nvCxnSpPr>
        <xdr:cNvPr id="4" name="Straight Arrow Connector 3">
          <a:extLst>
            <a:ext uri="{FF2B5EF4-FFF2-40B4-BE49-F238E27FC236}">
              <a16:creationId xmlns:a16="http://schemas.microsoft.com/office/drawing/2014/main" id="{00000000-0008-0000-0500-000004000000}"/>
            </a:ext>
          </a:extLst>
        </xdr:cNvPr>
        <xdr:cNvCxnSpPr>
          <a:stCxn id="3" idx="0"/>
        </xdr:cNvCxnSpPr>
      </xdr:nvCxnSpPr>
      <xdr:spPr>
        <a:xfrm flipV="1">
          <a:off x="1695450" y="1162050"/>
          <a:ext cx="19050" cy="2952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495300</xdr:colOff>
      <xdr:row>8</xdr:row>
      <xdr:rowOff>142876</xdr:rowOff>
    </xdr:from>
    <xdr:to>
      <xdr:col>27</xdr:col>
      <xdr:colOff>352425</xdr:colOff>
      <xdr:row>12</xdr:row>
      <xdr:rowOff>0</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819775" y="1857376"/>
          <a:ext cx="2876550" cy="619124"/>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a:solidFill>
                <a:schemeClr val="dk1"/>
              </a:solidFill>
              <a:effectLst/>
              <a:latin typeface="+mn-lt"/>
              <a:ea typeface="+mn-ea"/>
              <a:cs typeface="+mn-cs"/>
            </a:rPr>
            <a:t>Link these</a:t>
          </a:r>
          <a:r>
            <a:rPr lang="en-CA" sz="1100" baseline="0">
              <a:solidFill>
                <a:schemeClr val="dk1"/>
              </a:solidFill>
              <a:effectLst/>
              <a:latin typeface="+mn-lt"/>
              <a:ea typeface="+mn-ea"/>
              <a:cs typeface="+mn-cs"/>
            </a:rPr>
            <a:t> cells to your raw scores to ensure the graphic will dynamically respond to different responses</a:t>
          </a:r>
          <a:endParaRPr lang="en-CA">
            <a:effectLst/>
          </a:endParaRPr>
        </a:p>
      </xdr:txBody>
    </xdr:sp>
    <xdr:clientData/>
  </xdr:twoCellAnchor>
  <xdr:twoCellAnchor>
    <xdr:from>
      <xdr:col>3</xdr:col>
      <xdr:colOff>28575</xdr:colOff>
      <xdr:row>12</xdr:row>
      <xdr:rowOff>19050</xdr:rowOff>
    </xdr:from>
    <xdr:to>
      <xdr:col>22</xdr:col>
      <xdr:colOff>771525</xdr:colOff>
      <xdr:row>15</xdr:row>
      <xdr:rowOff>352425</xdr:rowOff>
    </xdr:to>
    <xdr:cxnSp macro="">
      <xdr:nvCxnSpPr>
        <xdr:cNvPr id="6" name="Straight Arrow Connector 5">
          <a:extLst>
            <a:ext uri="{FF2B5EF4-FFF2-40B4-BE49-F238E27FC236}">
              <a16:creationId xmlns:a16="http://schemas.microsoft.com/office/drawing/2014/main" id="{00000000-0008-0000-0500-000006000000}"/>
            </a:ext>
          </a:extLst>
        </xdr:cNvPr>
        <xdr:cNvCxnSpPr/>
      </xdr:nvCxnSpPr>
      <xdr:spPr>
        <a:xfrm flipH="1">
          <a:off x="2143125" y="2495550"/>
          <a:ext cx="3952875" cy="9048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9</xdr:row>
      <xdr:rowOff>123824</xdr:rowOff>
    </xdr:from>
    <xdr:to>
      <xdr:col>21</xdr:col>
      <xdr:colOff>180975</xdr:colOff>
      <xdr:row>12</xdr:row>
      <xdr:rowOff>106724</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219075" y="2028824"/>
          <a:ext cx="5010150" cy="5544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a:solidFill>
                <a:schemeClr val="dk1"/>
              </a:solidFill>
              <a:effectLst/>
              <a:latin typeface="+mn-lt"/>
              <a:ea typeface="+mn-ea"/>
              <a:cs typeface="+mn-cs"/>
            </a:rPr>
            <a:t>These values will appear on the matrix</a:t>
          </a:r>
          <a:r>
            <a:rPr lang="en-CA" sz="1100" baseline="0">
              <a:solidFill>
                <a:schemeClr val="dk1"/>
              </a:solidFill>
              <a:effectLst/>
              <a:latin typeface="+mn-lt"/>
              <a:ea typeface="+mn-ea"/>
              <a:cs typeface="+mn-cs"/>
            </a:rPr>
            <a:t> next to the data point</a:t>
          </a:r>
          <a:endParaRPr lang="en-CA">
            <a:effectLst/>
          </a:endParaRPr>
        </a:p>
      </xdr:txBody>
    </xdr:sp>
    <xdr:clientData/>
  </xdr:twoCellAnchor>
  <xdr:twoCellAnchor>
    <xdr:from>
      <xdr:col>1</xdr:col>
      <xdr:colOff>552450</xdr:colOff>
      <xdr:row>12</xdr:row>
      <xdr:rowOff>123825</xdr:rowOff>
    </xdr:from>
    <xdr:to>
      <xdr:col>1</xdr:col>
      <xdr:colOff>581025</xdr:colOff>
      <xdr:row>15</xdr:row>
      <xdr:rowOff>361950</xdr:rowOff>
    </xdr:to>
    <xdr:cxnSp macro="">
      <xdr:nvCxnSpPr>
        <xdr:cNvPr id="8" name="Straight Arrow Connector 7">
          <a:extLst>
            <a:ext uri="{FF2B5EF4-FFF2-40B4-BE49-F238E27FC236}">
              <a16:creationId xmlns:a16="http://schemas.microsoft.com/office/drawing/2014/main" id="{00000000-0008-0000-0500-000008000000}"/>
            </a:ext>
          </a:extLst>
        </xdr:cNvPr>
        <xdr:cNvCxnSpPr/>
      </xdr:nvCxnSpPr>
      <xdr:spPr>
        <a:xfrm flipH="1">
          <a:off x="666750" y="2600325"/>
          <a:ext cx="28575" cy="8096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69</xdr:row>
      <xdr:rowOff>76200</xdr:rowOff>
    </xdr:from>
    <xdr:to>
      <xdr:col>2</xdr:col>
      <xdr:colOff>847725</xdr:colOff>
      <xdr:row>77</xdr:row>
      <xdr:rowOff>152400</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123825" y="13887450"/>
          <a:ext cx="1876425" cy="16002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a:effectLst/>
            </a:rPr>
            <a:t>This</a:t>
          </a:r>
          <a:r>
            <a:rPr lang="en-CA" baseline="0">
              <a:effectLst/>
            </a:rPr>
            <a:t> template is flexible and can plot up to 50 data points, however if there are 50 data points it is highly likely that the points will be clustered and the chart will be illegible. Consider grouping points together or making multiple charts.</a:t>
          </a:r>
          <a:endParaRPr lang="en-CA">
            <a:effectLst/>
          </a:endParaRPr>
        </a:p>
      </xdr:txBody>
    </xdr:sp>
    <xdr:clientData/>
  </xdr:twoCellAnchor>
  <xdr:twoCellAnchor>
    <xdr:from>
      <xdr:col>1</xdr:col>
      <xdr:colOff>752476</xdr:colOff>
      <xdr:row>67</xdr:row>
      <xdr:rowOff>19050</xdr:rowOff>
    </xdr:from>
    <xdr:to>
      <xdr:col>1</xdr:col>
      <xdr:colOff>947738</xdr:colOff>
      <xdr:row>69</xdr:row>
      <xdr:rowOff>76200</xdr:rowOff>
    </xdr:to>
    <xdr:cxnSp macro="">
      <xdr:nvCxnSpPr>
        <xdr:cNvPr id="10" name="Straight Arrow Connector 9">
          <a:extLst>
            <a:ext uri="{FF2B5EF4-FFF2-40B4-BE49-F238E27FC236}">
              <a16:creationId xmlns:a16="http://schemas.microsoft.com/office/drawing/2014/main" id="{00000000-0008-0000-0500-00000A000000}"/>
            </a:ext>
          </a:extLst>
        </xdr:cNvPr>
        <xdr:cNvCxnSpPr>
          <a:stCxn id="9" idx="0"/>
        </xdr:cNvCxnSpPr>
      </xdr:nvCxnSpPr>
      <xdr:spPr>
        <a:xfrm flipH="1" flipV="1">
          <a:off x="866776" y="13449300"/>
          <a:ext cx="195262" cy="4381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161925</xdr:colOff>
      <xdr:row>38</xdr:row>
      <xdr:rowOff>104775</xdr:rowOff>
    </xdr:from>
    <xdr:to>
      <xdr:col>27</xdr:col>
      <xdr:colOff>19050</xdr:colOff>
      <xdr:row>42</xdr:row>
      <xdr:rowOff>142875</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5486400" y="8010525"/>
          <a:ext cx="2876550" cy="8001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b="0">
              <a:effectLst/>
            </a:rPr>
            <a:t>Is the colour</a:t>
          </a:r>
          <a:r>
            <a:rPr lang="en-CA" b="0" baseline="0">
              <a:effectLst/>
            </a:rPr>
            <a:t> scheme not right? Does the axis run too long? Want to change the Legend labels? Check out the formatting tab.</a:t>
          </a:r>
          <a:endParaRPr lang="en-CA" b="0">
            <a:effectLst/>
          </a:endParaRPr>
        </a:p>
      </xdr:txBody>
    </xdr:sp>
    <xdr:clientData/>
  </xdr:twoCellAnchor>
  <xdr:twoCellAnchor>
    <xdr:from>
      <xdr:col>22</xdr:col>
      <xdr:colOff>876300</xdr:colOff>
      <xdr:row>35</xdr:row>
      <xdr:rowOff>85725</xdr:rowOff>
    </xdr:from>
    <xdr:to>
      <xdr:col>22</xdr:col>
      <xdr:colOff>923925</xdr:colOff>
      <xdr:row>38</xdr:row>
      <xdr:rowOff>95250</xdr:rowOff>
    </xdr:to>
    <xdr:cxnSp macro="">
      <xdr:nvCxnSpPr>
        <xdr:cNvPr id="12" name="Straight Arrow Connector 11">
          <a:extLst>
            <a:ext uri="{FF2B5EF4-FFF2-40B4-BE49-F238E27FC236}">
              <a16:creationId xmlns:a16="http://schemas.microsoft.com/office/drawing/2014/main" id="{00000000-0008-0000-0500-00000C000000}"/>
            </a:ext>
          </a:extLst>
        </xdr:cNvPr>
        <xdr:cNvCxnSpPr/>
      </xdr:nvCxnSpPr>
      <xdr:spPr>
        <a:xfrm flipH="1" flipV="1">
          <a:off x="6200775" y="7419975"/>
          <a:ext cx="47625" cy="5810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504825</xdr:colOff>
      <xdr:row>1</xdr:row>
      <xdr:rowOff>123825</xdr:rowOff>
    </xdr:from>
    <xdr:to>
      <xdr:col>32</xdr:col>
      <xdr:colOff>142875</xdr:colOff>
      <xdr:row>5</xdr:row>
      <xdr:rowOff>163875</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8848725" y="314325"/>
          <a:ext cx="2686050" cy="9925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a:t>The dynamic list below</a:t>
          </a:r>
          <a:r>
            <a:rPr lang="en-CA" sz="1100" baseline="0"/>
            <a:t> will update in each quadrant based on the member's responses. Use this section to change the order in which the quadrants are displayed in the list.</a:t>
          </a:r>
          <a:endParaRPr lang="en-CA" sz="1100"/>
        </a:p>
      </xdr:txBody>
    </xdr:sp>
    <xdr:clientData/>
  </xdr:twoCellAnchor>
  <xdr:twoCellAnchor>
    <xdr:from>
      <xdr:col>32</xdr:col>
      <xdr:colOff>142875</xdr:colOff>
      <xdr:row>3</xdr:row>
      <xdr:rowOff>85725</xdr:rowOff>
    </xdr:from>
    <xdr:to>
      <xdr:col>33</xdr:col>
      <xdr:colOff>581025</xdr:colOff>
      <xdr:row>3</xdr:row>
      <xdr:rowOff>85725</xdr:rowOff>
    </xdr:to>
    <xdr:cxnSp macro="">
      <xdr:nvCxnSpPr>
        <xdr:cNvPr id="14" name="Straight Arrow Connector 13">
          <a:extLst>
            <a:ext uri="{FF2B5EF4-FFF2-40B4-BE49-F238E27FC236}">
              <a16:creationId xmlns:a16="http://schemas.microsoft.com/office/drawing/2014/main" id="{00000000-0008-0000-0500-00000E000000}"/>
            </a:ext>
          </a:extLst>
        </xdr:cNvPr>
        <xdr:cNvCxnSpPr/>
      </xdr:nvCxnSpPr>
      <xdr:spPr>
        <a:xfrm>
          <a:off x="11534775" y="847725"/>
          <a:ext cx="7143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428625</xdr:colOff>
      <xdr:row>49</xdr:row>
      <xdr:rowOff>114299</xdr:rowOff>
    </xdr:from>
    <xdr:to>
      <xdr:col>32</xdr:col>
      <xdr:colOff>457200</xdr:colOff>
      <xdr:row>53</xdr:row>
      <xdr:rowOff>180974</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9382125" y="10115549"/>
          <a:ext cx="2466975" cy="8286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b="0">
              <a:effectLst/>
            </a:rPr>
            <a:t>If the colour scheme no longer matches the graph. Change</a:t>
          </a:r>
          <a:r>
            <a:rPr lang="en-CA" b="0" baseline="0">
              <a:effectLst/>
            </a:rPr>
            <a:t> the colours selected in the conditional formatting rules.</a:t>
          </a:r>
          <a:endParaRPr lang="en-CA" b="0">
            <a:effectLst/>
          </a:endParaRPr>
        </a:p>
      </xdr:txBody>
    </xdr:sp>
    <xdr:clientData/>
  </xdr:twoCellAnchor>
  <xdr:twoCellAnchor>
    <xdr:from>
      <xdr:col>30</xdr:col>
      <xdr:colOff>442913</xdr:colOff>
      <xdr:row>44</xdr:row>
      <xdr:rowOff>76201</xdr:rowOff>
    </xdr:from>
    <xdr:to>
      <xdr:col>34</xdr:col>
      <xdr:colOff>0</xdr:colOff>
      <xdr:row>49</xdr:row>
      <xdr:rowOff>114299</xdr:rowOff>
    </xdr:to>
    <xdr:cxnSp macro="">
      <xdr:nvCxnSpPr>
        <xdr:cNvPr id="16" name="Straight Arrow Connector 15">
          <a:extLst>
            <a:ext uri="{FF2B5EF4-FFF2-40B4-BE49-F238E27FC236}">
              <a16:creationId xmlns:a16="http://schemas.microsoft.com/office/drawing/2014/main" id="{00000000-0008-0000-0500-000010000000}"/>
            </a:ext>
          </a:extLst>
        </xdr:cNvPr>
        <xdr:cNvCxnSpPr>
          <a:stCxn id="15" idx="0"/>
        </xdr:cNvCxnSpPr>
      </xdr:nvCxnSpPr>
      <xdr:spPr>
        <a:xfrm flipV="1">
          <a:off x="10615613" y="9124951"/>
          <a:ext cx="1633537" cy="99059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309563</xdr:colOff>
      <xdr:row>3</xdr:row>
      <xdr:rowOff>261940</xdr:rowOff>
    </xdr:from>
    <xdr:to>
      <xdr:col>11</xdr:col>
      <xdr:colOff>1273968</xdr:colOff>
      <xdr:row>11</xdr:row>
      <xdr:rowOff>295635</xdr:rowOff>
    </xdr:to>
    <xdr:sp macro="" textlink="">
      <xdr:nvSpPr>
        <xdr:cNvPr id="217" name="Partial Circle 9">
          <a:extLst>
            <a:ext uri="{FF2B5EF4-FFF2-40B4-BE49-F238E27FC236}">
              <a16:creationId xmlns:a16="http://schemas.microsoft.com/office/drawing/2014/main" id="{4DD5D31F-97BB-4664-9E27-AC0E6A2400C9}"/>
            </a:ext>
          </a:extLst>
        </xdr:cNvPr>
        <xdr:cNvSpPr/>
      </xdr:nvSpPr>
      <xdr:spPr>
        <a:xfrm rot="5400000">
          <a:off x="12532340" y="671694"/>
          <a:ext cx="3605570" cy="3643312"/>
        </a:xfrm>
        <a:prstGeom prst="pie">
          <a:avLst>
            <a:gd name="adj1" fmla="val 5421109"/>
            <a:gd name="adj2" fmla="val 16200000"/>
          </a:avLst>
        </a:prstGeom>
        <a:solidFill>
          <a:schemeClr val="accent6">
            <a:lumMod val="95000"/>
          </a:schemeClr>
        </a:solidFill>
        <a:ln w="3175">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8</xdr:col>
      <xdr:colOff>860423</xdr:colOff>
      <xdr:row>3</xdr:row>
      <xdr:rowOff>268288</xdr:rowOff>
    </xdr:from>
    <xdr:to>
      <xdr:col>13</xdr:col>
      <xdr:colOff>147794</xdr:colOff>
      <xdr:row>11</xdr:row>
      <xdr:rowOff>284481</xdr:rowOff>
    </xdr:to>
    <xdr:graphicFrame macro="">
      <xdr:nvGraphicFramePr>
        <xdr:cNvPr id="216" name="Chart 5">
          <a:extLst>
            <a:ext uri="{FF2B5EF4-FFF2-40B4-BE49-F238E27FC236}">
              <a16:creationId xmlns:a16="http://schemas.microsoft.com/office/drawing/2014/main" id="{A6DEC9FC-0CF3-43B0-8BD1-20CB8CE18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846612</xdr:colOff>
      <xdr:row>3</xdr:row>
      <xdr:rowOff>274477</xdr:rowOff>
    </xdr:from>
    <xdr:to>
      <xdr:col>13</xdr:col>
      <xdr:colOff>144778</xdr:colOff>
      <xdr:row>11</xdr:row>
      <xdr:rowOff>288130</xdr:rowOff>
    </xdr:to>
    <xdr:graphicFrame macro="">
      <xdr:nvGraphicFramePr>
        <xdr:cNvPr id="2" name="Chart 5">
          <a:extLst>
            <a:ext uri="{FF2B5EF4-FFF2-40B4-BE49-F238E27FC236}">
              <a16:creationId xmlns:a16="http://schemas.microsoft.com/office/drawing/2014/main" id="{93530CB7-E89D-42BB-9CB9-D3B96C8A2C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839628</xdr:colOff>
      <xdr:row>3</xdr:row>
      <xdr:rowOff>278766</xdr:rowOff>
    </xdr:from>
    <xdr:to>
      <xdr:col>13</xdr:col>
      <xdr:colOff>162559</xdr:colOff>
      <xdr:row>11</xdr:row>
      <xdr:rowOff>288609</xdr:rowOff>
    </xdr:to>
    <xdr:graphicFrame macro="">
      <xdr:nvGraphicFramePr>
        <xdr:cNvPr id="3" name="Chart 5">
          <a:extLst>
            <a:ext uri="{FF2B5EF4-FFF2-40B4-BE49-F238E27FC236}">
              <a16:creationId xmlns:a16="http://schemas.microsoft.com/office/drawing/2014/main" id="{4359A164-8E15-446C-B951-5645456FA2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571765</xdr:colOff>
      <xdr:row>19</xdr:row>
      <xdr:rowOff>134939</xdr:rowOff>
    </xdr:from>
    <xdr:to>
      <xdr:col>5</xdr:col>
      <xdr:colOff>905508</xdr:colOff>
      <xdr:row>25</xdr:row>
      <xdr:rowOff>258211</xdr:rowOff>
    </xdr:to>
    <xdr:sp macro="" textlink="">
      <xdr:nvSpPr>
        <xdr:cNvPr id="331" name="Partial Circle 217">
          <a:extLst>
            <a:ext uri="{FF2B5EF4-FFF2-40B4-BE49-F238E27FC236}">
              <a16:creationId xmlns:a16="http://schemas.microsoft.com/office/drawing/2014/main" id="{D99104FF-46C8-4FB6-8968-D5A2CF937F0E}"/>
            </a:ext>
          </a:extLst>
        </xdr:cNvPr>
        <xdr:cNvSpPr>
          <a:spLocks noChangeAspect="1"/>
        </xdr:cNvSpPr>
      </xdr:nvSpPr>
      <xdr:spPr>
        <a:xfrm rot="5400000">
          <a:off x="4772750" y="7017590"/>
          <a:ext cx="2340000" cy="2342652"/>
        </a:xfrm>
        <a:prstGeom prst="pie">
          <a:avLst>
            <a:gd name="adj1" fmla="val 5421109"/>
            <a:gd name="adj2" fmla="val 16200000"/>
          </a:avLst>
        </a:prstGeom>
        <a:solidFill>
          <a:schemeClr val="accent6">
            <a:lumMod val="95000"/>
          </a:schemeClr>
        </a:solidFill>
        <a:ln w="3175">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7</xdr:col>
      <xdr:colOff>546014</xdr:colOff>
      <xdr:row>19</xdr:row>
      <xdr:rowOff>142060</xdr:rowOff>
    </xdr:from>
    <xdr:to>
      <xdr:col>8</xdr:col>
      <xdr:colOff>878437</xdr:colOff>
      <xdr:row>25</xdr:row>
      <xdr:rowOff>269329</xdr:rowOff>
    </xdr:to>
    <xdr:sp macro="" textlink="">
      <xdr:nvSpPr>
        <xdr:cNvPr id="348" name="Partial Circle 42">
          <a:extLst>
            <a:ext uri="{FF2B5EF4-FFF2-40B4-BE49-F238E27FC236}">
              <a16:creationId xmlns:a16="http://schemas.microsoft.com/office/drawing/2014/main" id="{C2F101E8-2A33-4120-B609-61DD4817CF3A}"/>
            </a:ext>
          </a:extLst>
        </xdr:cNvPr>
        <xdr:cNvSpPr>
          <a:spLocks noChangeAspect="1"/>
        </xdr:cNvSpPr>
      </xdr:nvSpPr>
      <xdr:spPr>
        <a:xfrm rot="5400000">
          <a:off x="8752168" y="7022041"/>
          <a:ext cx="2340000" cy="2340000"/>
        </a:xfrm>
        <a:prstGeom prst="pie">
          <a:avLst>
            <a:gd name="adj1" fmla="val 5421109"/>
            <a:gd name="adj2" fmla="val 16200000"/>
          </a:avLst>
        </a:prstGeom>
        <a:solidFill>
          <a:schemeClr val="accent6">
            <a:lumMod val="95000"/>
          </a:schemeClr>
        </a:solidFill>
        <a:ln w="3175">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xdr:col>
      <xdr:colOff>449211</xdr:colOff>
      <xdr:row>19</xdr:row>
      <xdr:rowOff>115727</xdr:rowOff>
    </xdr:from>
    <xdr:to>
      <xdr:col>2</xdr:col>
      <xdr:colOff>788507</xdr:colOff>
      <xdr:row>25</xdr:row>
      <xdr:rowOff>240938</xdr:rowOff>
    </xdr:to>
    <xdr:sp macro="" textlink="">
      <xdr:nvSpPr>
        <xdr:cNvPr id="299" name="Partial Circle 40">
          <a:extLst>
            <a:ext uri="{FF2B5EF4-FFF2-40B4-BE49-F238E27FC236}">
              <a16:creationId xmlns:a16="http://schemas.microsoft.com/office/drawing/2014/main" id="{995918AE-F31A-48BB-9CDB-ADD1A9985C9A}"/>
            </a:ext>
          </a:extLst>
        </xdr:cNvPr>
        <xdr:cNvSpPr>
          <a:spLocks noChangeAspect="1"/>
        </xdr:cNvSpPr>
      </xdr:nvSpPr>
      <xdr:spPr>
        <a:xfrm rot="5400000">
          <a:off x="699129" y="7378653"/>
          <a:ext cx="2351679" cy="2446703"/>
        </a:xfrm>
        <a:prstGeom prst="pie">
          <a:avLst>
            <a:gd name="adj1" fmla="val 5421109"/>
            <a:gd name="adj2" fmla="val 16200000"/>
          </a:avLst>
        </a:prstGeom>
        <a:solidFill>
          <a:schemeClr val="accent6">
            <a:lumMod val="95000"/>
          </a:schemeClr>
        </a:solidFill>
        <a:ln w="3175">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absolute">
    <xdr:from>
      <xdr:col>1</xdr:col>
      <xdr:colOff>589365</xdr:colOff>
      <xdr:row>8</xdr:row>
      <xdr:rowOff>42565</xdr:rowOff>
    </xdr:from>
    <xdr:to>
      <xdr:col>2</xdr:col>
      <xdr:colOff>915651</xdr:colOff>
      <xdr:row>14</xdr:row>
      <xdr:rowOff>274819</xdr:rowOff>
    </xdr:to>
    <xdr:sp macro="" textlink="">
      <xdr:nvSpPr>
        <xdr:cNvPr id="329" name="Partial Circle 9">
          <a:extLst>
            <a:ext uri="{FF2B5EF4-FFF2-40B4-BE49-F238E27FC236}">
              <a16:creationId xmlns:a16="http://schemas.microsoft.com/office/drawing/2014/main" id="{4F4A249B-3A64-4BEF-AB1A-D7A7438F0626}"/>
            </a:ext>
          </a:extLst>
        </xdr:cNvPr>
        <xdr:cNvSpPr>
          <a:spLocks noChangeAspect="1"/>
        </xdr:cNvSpPr>
      </xdr:nvSpPr>
      <xdr:spPr>
        <a:xfrm rot="5400000">
          <a:off x="778425" y="3359084"/>
          <a:ext cx="2340000" cy="2337119"/>
        </a:xfrm>
        <a:prstGeom prst="pie">
          <a:avLst>
            <a:gd name="adj1" fmla="val 5421109"/>
            <a:gd name="adj2" fmla="val 16200000"/>
          </a:avLst>
        </a:prstGeom>
        <a:solidFill>
          <a:schemeClr val="accent6">
            <a:lumMod val="95000"/>
          </a:schemeClr>
        </a:solidFill>
        <a:ln w="3175">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absolute">
    <xdr:from>
      <xdr:col>7</xdr:col>
      <xdr:colOff>416617</xdr:colOff>
      <xdr:row>8</xdr:row>
      <xdr:rowOff>46150</xdr:rowOff>
    </xdr:from>
    <xdr:to>
      <xdr:col>8</xdr:col>
      <xdr:colOff>723358</xdr:colOff>
      <xdr:row>14</xdr:row>
      <xdr:rowOff>275229</xdr:rowOff>
    </xdr:to>
    <xdr:sp macro="" textlink="">
      <xdr:nvSpPr>
        <xdr:cNvPr id="12" name="Partial Circle 8">
          <a:extLst>
            <a:ext uri="{FF2B5EF4-FFF2-40B4-BE49-F238E27FC236}">
              <a16:creationId xmlns:a16="http://schemas.microsoft.com/office/drawing/2014/main" id="{5357FBBA-0DEA-4D98-85EA-312567E6419F}"/>
            </a:ext>
          </a:extLst>
        </xdr:cNvPr>
        <xdr:cNvSpPr>
          <a:spLocks noChangeAspect="1"/>
        </xdr:cNvSpPr>
      </xdr:nvSpPr>
      <xdr:spPr>
        <a:xfrm rot="5400000">
          <a:off x="8616559" y="3371232"/>
          <a:ext cx="2324125" cy="2313795"/>
        </a:xfrm>
        <a:prstGeom prst="pie">
          <a:avLst>
            <a:gd name="adj1" fmla="val 5421109"/>
            <a:gd name="adj2" fmla="val 16200000"/>
          </a:avLst>
        </a:prstGeom>
        <a:solidFill>
          <a:schemeClr val="accent6">
            <a:lumMod val="95000"/>
          </a:schemeClr>
        </a:solidFill>
        <a:ln w="3175">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absolute">
    <xdr:from>
      <xdr:col>4</xdr:col>
      <xdr:colOff>521256</xdr:colOff>
      <xdr:row>8</xdr:row>
      <xdr:rowOff>46332</xdr:rowOff>
    </xdr:from>
    <xdr:to>
      <xdr:col>5</xdr:col>
      <xdr:colOff>850422</xdr:colOff>
      <xdr:row>14</xdr:row>
      <xdr:rowOff>275411</xdr:rowOff>
    </xdr:to>
    <xdr:sp macro="" textlink="">
      <xdr:nvSpPr>
        <xdr:cNvPr id="10" name="Partial Circle 5">
          <a:extLst>
            <a:ext uri="{FF2B5EF4-FFF2-40B4-BE49-F238E27FC236}">
              <a16:creationId xmlns:a16="http://schemas.microsoft.com/office/drawing/2014/main" id="{BBB4D3B3-0D7A-4B0C-8D72-503E90279592}"/>
            </a:ext>
          </a:extLst>
        </xdr:cNvPr>
        <xdr:cNvSpPr>
          <a:spLocks noChangeAspect="1"/>
        </xdr:cNvSpPr>
      </xdr:nvSpPr>
      <xdr:spPr>
        <a:xfrm rot="5400000">
          <a:off x="4719664" y="3358236"/>
          <a:ext cx="2340000" cy="2340000"/>
        </a:xfrm>
        <a:prstGeom prst="pie">
          <a:avLst>
            <a:gd name="adj1" fmla="val 5421109"/>
            <a:gd name="adj2" fmla="val 16200000"/>
          </a:avLst>
        </a:prstGeom>
        <a:solidFill>
          <a:schemeClr val="accent6">
            <a:lumMod val="95000"/>
          </a:schemeClr>
        </a:solidFill>
        <a:ln w="3175">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editAs="absolute">
    <xdr:from>
      <xdr:col>10</xdr:col>
      <xdr:colOff>484085</xdr:colOff>
      <xdr:row>8</xdr:row>
      <xdr:rowOff>57833</xdr:rowOff>
    </xdr:from>
    <xdr:to>
      <xdr:col>11</xdr:col>
      <xdr:colOff>816426</xdr:colOff>
      <xdr:row>14</xdr:row>
      <xdr:rowOff>293262</xdr:rowOff>
    </xdr:to>
    <xdr:sp macro="" textlink="">
      <xdr:nvSpPr>
        <xdr:cNvPr id="5" name="Partial Circle 4">
          <a:extLst>
            <a:ext uri="{FF2B5EF4-FFF2-40B4-BE49-F238E27FC236}">
              <a16:creationId xmlns:a16="http://schemas.microsoft.com/office/drawing/2014/main" id="{5835DF1E-76AD-E983-5B16-8CE097EF146F}"/>
            </a:ext>
          </a:extLst>
        </xdr:cNvPr>
        <xdr:cNvSpPr>
          <a:spLocks noChangeAspect="1"/>
        </xdr:cNvSpPr>
      </xdr:nvSpPr>
      <xdr:spPr>
        <a:xfrm rot="5400000">
          <a:off x="12624075" y="3368528"/>
          <a:ext cx="2324125" cy="2336219"/>
        </a:xfrm>
        <a:prstGeom prst="pie">
          <a:avLst>
            <a:gd name="adj1" fmla="val 5421109"/>
            <a:gd name="adj2" fmla="val 16200000"/>
          </a:avLst>
        </a:prstGeom>
        <a:solidFill>
          <a:schemeClr val="accent6">
            <a:lumMod val="95000"/>
          </a:schemeClr>
        </a:solidFill>
        <a:ln w="3175">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514350</xdr:colOff>
      <xdr:row>15</xdr:row>
      <xdr:rowOff>85725</xdr:rowOff>
    </xdr:from>
    <xdr:to>
      <xdr:col>2</xdr:col>
      <xdr:colOff>1190625</xdr:colOff>
      <xdr:row>15</xdr:row>
      <xdr:rowOff>304800</xdr:rowOff>
    </xdr:to>
    <xdr:sp macro="" textlink="Backend!$H$10">
      <xdr:nvSpPr>
        <xdr:cNvPr id="57" name="Rectangle 2">
          <a:extLst>
            <a:ext uri="{FF2B5EF4-FFF2-40B4-BE49-F238E27FC236}">
              <a16:creationId xmlns:a16="http://schemas.microsoft.com/office/drawing/2014/main" id="{C63AD9F0-4F2F-4FF4-B688-0E4AE8A37898}"/>
            </a:ext>
          </a:extLst>
        </xdr:cNvPr>
        <xdr:cNvSpPr/>
      </xdr:nvSpPr>
      <xdr:spPr>
        <a:xfrm>
          <a:off x="2724150" y="3429000"/>
          <a:ext cx="676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FB50BB4-3AF5-45EF-AC31-84D44105DA55}" type="TxLink">
            <a:rPr lang="en-US" sz="1100" b="1" i="0" u="none" strike="noStrike">
              <a:solidFill>
                <a:srgbClr val="333333"/>
              </a:solidFill>
              <a:latin typeface="Arial" panose="020B0604020202020204" pitchFamily="34" charset="0"/>
              <a:cs typeface="Arial" panose="020B0604020202020204" pitchFamily="34" charset="0"/>
            </a:rPr>
            <a:pPr algn="ctr"/>
            <a:t>6/11</a:t>
          </a:fld>
          <a:endParaRPr lang="en-CA" sz="1100">
            <a:latin typeface="Arial" panose="020B0604020202020204" pitchFamily="34" charset="0"/>
            <a:cs typeface="Arial" panose="020B0604020202020204" pitchFamily="34" charset="0"/>
          </a:endParaRPr>
        </a:p>
      </xdr:txBody>
    </xdr:sp>
    <xdr:clientData/>
  </xdr:twoCellAnchor>
  <xdr:twoCellAnchor editAs="absolute">
    <xdr:from>
      <xdr:col>1</xdr:col>
      <xdr:colOff>678543</xdr:colOff>
      <xdr:row>8</xdr:row>
      <xdr:rowOff>159820</xdr:rowOff>
    </xdr:from>
    <xdr:to>
      <xdr:col>2</xdr:col>
      <xdr:colOff>1011943</xdr:colOff>
      <xdr:row>15</xdr:row>
      <xdr:rowOff>38402</xdr:rowOff>
    </xdr:to>
    <xdr:graphicFrame macro="">
      <xdr:nvGraphicFramePr>
        <xdr:cNvPr id="275" name="Chart 5">
          <a:extLst>
            <a:ext uri="{FF2B5EF4-FFF2-40B4-BE49-F238E27FC236}">
              <a16:creationId xmlns:a16="http://schemas.microsoft.com/office/drawing/2014/main" id="{2998E49D-D63E-4030-8B0E-982723ECC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5</xdr:col>
      <xdr:colOff>514350</xdr:colOff>
      <xdr:row>14</xdr:row>
      <xdr:rowOff>85725</xdr:rowOff>
    </xdr:from>
    <xdr:to>
      <xdr:col>5</xdr:col>
      <xdr:colOff>1190625</xdr:colOff>
      <xdr:row>14</xdr:row>
      <xdr:rowOff>304800</xdr:rowOff>
    </xdr:to>
    <xdr:sp macro="" textlink="Backend!$H$15">
      <xdr:nvSpPr>
        <xdr:cNvPr id="7" name="Rectangle 9">
          <a:extLst>
            <a:ext uri="{FF2B5EF4-FFF2-40B4-BE49-F238E27FC236}">
              <a16:creationId xmlns:a16="http://schemas.microsoft.com/office/drawing/2014/main" id="{18EC0BEC-0304-435A-8ECF-2A5E37186478}"/>
            </a:ext>
          </a:extLst>
        </xdr:cNvPr>
        <xdr:cNvSpPr/>
      </xdr:nvSpPr>
      <xdr:spPr>
        <a:xfrm>
          <a:off x="6991350" y="3038475"/>
          <a:ext cx="676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C01120F-1D86-4267-A016-85CC71E08D13}" type="TxLink">
            <a:rPr lang="en-US" sz="1100" b="1" i="0" u="none" strike="noStrike">
              <a:solidFill>
                <a:srgbClr val="333333"/>
              </a:solidFill>
              <a:latin typeface="Arial" panose="020B0604020202020204" pitchFamily="34" charset="0"/>
              <a:cs typeface="Arial" panose="020B0604020202020204" pitchFamily="34" charset="0"/>
            </a:rPr>
            <a:pPr algn="ctr"/>
            <a:t>4/6</a:t>
          </a:fld>
          <a:endParaRPr lang="en-CA" sz="1100">
            <a:latin typeface="Arial" panose="020B0604020202020204" pitchFamily="34" charset="0"/>
            <a:cs typeface="Arial" panose="020B0604020202020204" pitchFamily="34" charset="0"/>
          </a:endParaRPr>
        </a:p>
      </xdr:txBody>
    </xdr:sp>
    <xdr:clientData/>
  </xdr:twoCellAnchor>
  <xdr:twoCellAnchor editAs="absolute">
    <xdr:from>
      <xdr:col>4</xdr:col>
      <xdr:colOff>533309</xdr:colOff>
      <xdr:row>8</xdr:row>
      <xdr:rowOff>65310</xdr:rowOff>
    </xdr:from>
    <xdr:to>
      <xdr:col>5</xdr:col>
      <xdr:colOff>869431</xdr:colOff>
      <xdr:row>14</xdr:row>
      <xdr:rowOff>313439</xdr:rowOff>
    </xdr:to>
    <xdr:graphicFrame macro="">
      <xdr:nvGraphicFramePr>
        <xdr:cNvPr id="281" name="Chart 12">
          <a:extLst>
            <a:ext uri="{FF2B5EF4-FFF2-40B4-BE49-F238E27FC236}">
              <a16:creationId xmlns:a16="http://schemas.microsoft.com/office/drawing/2014/main" id="{07EE07ED-4752-4817-818C-4DA6B084B48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514350</xdr:colOff>
      <xdr:row>24</xdr:row>
      <xdr:rowOff>85725</xdr:rowOff>
    </xdr:from>
    <xdr:to>
      <xdr:col>2</xdr:col>
      <xdr:colOff>1190625</xdr:colOff>
      <xdr:row>24</xdr:row>
      <xdr:rowOff>304800</xdr:rowOff>
    </xdr:to>
    <xdr:sp macro="" textlink="Backend!$H$19">
      <xdr:nvSpPr>
        <xdr:cNvPr id="8" name="Rectangle 15">
          <a:extLst>
            <a:ext uri="{FF2B5EF4-FFF2-40B4-BE49-F238E27FC236}">
              <a16:creationId xmlns:a16="http://schemas.microsoft.com/office/drawing/2014/main" id="{649DCA26-AB20-48D3-A473-1C4C0DDE1D2F}"/>
            </a:ext>
          </a:extLst>
        </xdr:cNvPr>
        <xdr:cNvSpPr/>
      </xdr:nvSpPr>
      <xdr:spPr>
        <a:xfrm>
          <a:off x="2724150" y="2809875"/>
          <a:ext cx="676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FEA9B2F0-0941-4339-8CD5-29C8BCA3C717}" type="TxLink">
            <a:rPr lang="en-US" sz="1100" b="1" i="0" u="none" strike="noStrike">
              <a:solidFill>
                <a:srgbClr val="333333"/>
              </a:solidFill>
              <a:latin typeface="Arial" panose="020B0604020202020204" pitchFamily="34" charset="0"/>
              <a:cs typeface="Arial" panose="020B0604020202020204" pitchFamily="34" charset="0"/>
            </a:rPr>
            <a:pPr algn="ctr"/>
            <a:t>7/7</a:t>
          </a:fld>
          <a:endParaRPr lang="en-CA" sz="1100">
            <a:latin typeface="Arial" panose="020B0604020202020204" pitchFamily="34" charset="0"/>
            <a:cs typeface="Arial" panose="020B0604020202020204" pitchFamily="34" charset="0"/>
          </a:endParaRPr>
        </a:p>
      </xdr:txBody>
    </xdr:sp>
    <xdr:clientData/>
  </xdr:twoCellAnchor>
  <xdr:twoCellAnchor>
    <xdr:from>
      <xdr:col>5</xdr:col>
      <xdr:colOff>514350</xdr:colOff>
      <xdr:row>24</xdr:row>
      <xdr:rowOff>85725</xdr:rowOff>
    </xdr:from>
    <xdr:to>
      <xdr:col>5</xdr:col>
      <xdr:colOff>1190625</xdr:colOff>
      <xdr:row>24</xdr:row>
      <xdr:rowOff>304800</xdr:rowOff>
    </xdr:to>
    <xdr:sp macro="" textlink="Backend!$H$24">
      <xdr:nvSpPr>
        <xdr:cNvPr id="20" name="Rectangle 17">
          <a:extLst>
            <a:ext uri="{FF2B5EF4-FFF2-40B4-BE49-F238E27FC236}">
              <a16:creationId xmlns:a16="http://schemas.microsoft.com/office/drawing/2014/main" id="{D813C827-8DEC-4F76-94B5-64D4BDEB1855}"/>
            </a:ext>
          </a:extLst>
        </xdr:cNvPr>
        <xdr:cNvSpPr/>
      </xdr:nvSpPr>
      <xdr:spPr>
        <a:xfrm>
          <a:off x="2724150" y="2809875"/>
          <a:ext cx="676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08C74C8-8BD6-45D4-B1BF-793CBD744DF3}" type="TxLink">
            <a:rPr lang="en-US" sz="1100" b="1" i="0" u="none" strike="noStrike">
              <a:solidFill>
                <a:srgbClr val="333333"/>
              </a:solidFill>
              <a:latin typeface="Arial" panose="020B0604020202020204" pitchFamily="34" charset="0"/>
              <a:cs typeface="Arial" panose="020B0604020202020204" pitchFamily="34" charset="0"/>
            </a:rPr>
            <a:pPr algn="ctr"/>
            <a:t>2/4</a:t>
          </a:fld>
          <a:endParaRPr lang="en-CA" sz="1100">
            <a:latin typeface="Arial" panose="020B0604020202020204" pitchFamily="34" charset="0"/>
            <a:cs typeface="Arial" panose="020B0604020202020204" pitchFamily="34" charset="0"/>
          </a:endParaRPr>
        </a:p>
      </xdr:txBody>
    </xdr:sp>
    <xdr:clientData/>
  </xdr:twoCellAnchor>
  <xdr:twoCellAnchor editAs="absolute">
    <xdr:from>
      <xdr:col>1</xdr:col>
      <xdr:colOff>537707</xdr:colOff>
      <xdr:row>19</xdr:row>
      <xdr:rowOff>209093</xdr:rowOff>
    </xdr:from>
    <xdr:to>
      <xdr:col>2</xdr:col>
      <xdr:colOff>867478</xdr:colOff>
      <xdr:row>25</xdr:row>
      <xdr:rowOff>340655</xdr:rowOff>
    </xdr:to>
    <xdr:graphicFrame macro="">
      <xdr:nvGraphicFramePr>
        <xdr:cNvPr id="328" name="Chart 27">
          <a:extLst>
            <a:ext uri="{FF2B5EF4-FFF2-40B4-BE49-F238E27FC236}">
              <a16:creationId xmlns:a16="http://schemas.microsoft.com/office/drawing/2014/main" id="{4F5B1846-BBA9-7757-D454-F03B499CDDA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4</xdr:col>
      <xdr:colOff>678537</xdr:colOff>
      <xdr:row>19</xdr:row>
      <xdr:rowOff>210283</xdr:rowOff>
    </xdr:from>
    <xdr:to>
      <xdr:col>5</xdr:col>
      <xdr:colOff>976511</xdr:colOff>
      <xdr:row>25</xdr:row>
      <xdr:rowOff>315804</xdr:rowOff>
    </xdr:to>
    <xdr:graphicFrame macro="">
      <xdr:nvGraphicFramePr>
        <xdr:cNvPr id="372" name="Chart 30">
          <a:extLst>
            <a:ext uri="{FF2B5EF4-FFF2-40B4-BE49-F238E27FC236}">
              <a16:creationId xmlns:a16="http://schemas.microsoft.com/office/drawing/2014/main" id="{30D35AA8-CDFB-E032-EEEF-AA20ECA4781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514350</xdr:colOff>
      <xdr:row>14</xdr:row>
      <xdr:rowOff>85725</xdr:rowOff>
    </xdr:from>
    <xdr:to>
      <xdr:col>2</xdr:col>
      <xdr:colOff>1190625</xdr:colOff>
      <xdr:row>14</xdr:row>
      <xdr:rowOff>304800</xdr:rowOff>
    </xdr:to>
    <xdr:sp macro="" textlink="Backend!$H$9">
      <xdr:nvSpPr>
        <xdr:cNvPr id="245" name="Rectangle 31">
          <a:extLst>
            <a:ext uri="{FF2B5EF4-FFF2-40B4-BE49-F238E27FC236}">
              <a16:creationId xmlns:a16="http://schemas.microsoft.com/office/drawing/2014/main" id="{C00DFB4C-A557-450C-BBC5-20358BD5D6DC}"/>
            </a:ext>
          </a:extLst>
        </xdr:cNvPr>
        <xdr:cNvSpPr/>
      </xdr:nvSpPr>
      <xdr:spPr>
        <a:xfrm>
          <a:off x="2724150" y="3114675"/>
          <a:ext cx="676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F31202B1-E707-476F-B207-8FC0138B1441}" type="TxLink">
            <a:rPr lang="en-US" sz="1100" b="1" i="0" u="none" strike="noStrike">
              <a:solidFill>
                <a:srgbClr val="333333"/>
              </a:solidFill>
              <a:latin typeface="Arial" panose="020B0604020202020204" pitchFamily="34" charset="0"/>
              <a:cs typeface="Arial" panose="020B0604020202020204" pitchFamily="34" charset="0"/>
            </a:rPr>
            <a:pPr algn="ctr"/>
            <a:t>7/10</a:t>
          </a:fld>
          <a:endParaRPr lang="en-CA" sz="1100">
            <a:latin typeface="Arial" panose="020B0604020202020204" pitchFamily="34" charset="0"/>
            <a:cs typeface="Arial" panose="020B0604020202020204" pitchFamily="34" charset="0"/>
          </a:endParaRPr>
        </a:p>
      </xdr:txBody>
    </xdr:sp>
    <xdr:clientData/>
  </xdr:twoCellAnchor>
  <xdr:twoCellAnchor>
    <xdr:from>
      <xdr:col>8</xdr:col>
      <xdr:colOff>514350</xdr:colOff>
      <xdr:row>24</xdr:row>
      <xdr:rowOff>85725</xdr:rowOff>
    </xdr:from>
    <xdr:to>
      <xdr:col>8</xdr:col>
      <xdr:colOff>1190625</xdr:colOff>
      <xdr:row>24</xdr:row>
      <xdr:rowOff>304800</xdr:rowOff>
    </xdr:to>
    <xdr:sp macro="" textlink="Backend!$H$47">
      <xdr:nvSpPr>
        <xdr:cNvPr id="52" name="Rectangle 15">
          <a:extLst>
            <a:ext uri="{FF2B5EF4-FFF2-40B4-BE49-F238E27FC236}">
              <a16:creationId xmlns:a16="http://schemas.microsoft.com/office/drawing/2014/main" id="{1CCF5CFA-C5A8-4965-A52C-8F3766543991}"/>
            </a:ext>
          </a:extLst>
        </xdr:cNvPr>
        <xdr:cNvSpPr/>
      </xdr:nvSpPr>
      <xdr:spPr>
        <a:xfrm>
          <a:off x="2724150" y="6781800"/>
          <a:ext cx="676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8F71C68-A77A-4062-B7F6-86C6B28482C7}" type="TxLink">
            <a:rPr lang="en-US" sz="1100" b="1" i="0" u="none" strike="noStrike">
              <a:solidFill>
                <a:srgbClr val="333333"/>
              </a:solidFill>
              <a:latin typeface="Arial" panose="020B0604020202020204" pitchFamily="34" charset="0"/>
              <a:cs typeface="Arial" panose="020B0604020202020204" pitchFamily="34" charset="0"/>
            </a:rPr>
            <a:pPr algn="ctr"/>
            <a:t>7/10</a:t>
          </a:fld>
          <a:endParaRPr lang="en-CA" sz="1100">
            <a:latin typeface="Arial" panose="020B0604020202020204" pitchFamily="34" charset="0"/>
            <a:cs typeface="Arial" panose="020B0604020202020204" pitchFamily="34" charset="0"/>
          </a:endParaRPr>
        </a:p>
      </xdr:txBody>
    </xdr:sp>
    <xdr:clientData/>
  </xdr:twoCellAnchor>
  <xdr:twoCellAnchor>
    <xdr:from>
      <xdr:col>8</xdr:col>
      <xdr:colOff>514350</xdr:colOff>
      <xdr:row>25</xdr:row>
      <xdr:rowOff>85725</xdr:rowOff>
    </xdr:from>
    <xdr:to>
      <xdr:col>8</xdr:col>
      <xdr:colOff>1190625</xdr:colOff>
      <xdr:row>25</xdr:row>
      <xdr:rowOff>304800</xdr:rowOff>
    </xdr:to>
    <xdr:sp macro="" textlink="Backend!$H$48">
      <xdr:nvSpPr>
        <xdr:cNvPr id="53" name="Rectangle 16">
          <a:extLst>
            <a:ext uri="{FF2B5EF4-FFF2-40B4-BE49-F238E27FC236}">
              <a16:creationId xmlns:a16="http://schemas.microsoft.com/office/drawing/2014/main" id="{7B66F27B-1725-470E-8531-8DFF4E12B8CD}"/>
            </a:ext>
          </a:extLst>
        </xdr:cNvPr>
        <xdr:cNvSpPr/>
      </xdr:nvSpPr>
      <xdr:spPr>
        <a:xfrm>
          <a:off x="2724150" y="7172325"/>
          <a:ext cx="676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98C349D-8814-4C52-88AE-29D863D71782}" type="TxLink">
            <a:rPr lang="en-US" sz="1100" b="1" i="0" u="none" strike="noStrike">
              <a:solidFill>
                <a:srgbClr val="333333"/>
              </a:solidFill>
              <a:latin typeface="Arial" panose="020B0604020202020204" pitchFamily="34" charset="0"/>
              <a:cs typeface="Arial" panose="020B0604020202020204" pitchFamily="34" charset="0"/>
            </a:rPr>
            <a:pPr algn="ctr"/>
            <a:t>1/2</a:t>
          </a:fld>
          <a:endParaRPr lang="en-CA" sz="1100">
            <a:latin typeface="Arial" panose="020B0604020202020204" pitchFamily="34" charset="0"/>
            <a:cs typeface="Arial" panose="020B0604020202020204" pitchFamily="34" charset="0"/>
          </a:endParaRPr>
        </a:p>
      </xdr:txBody>
    </xdr:sp>
    <xdr:clientData/>
  </xdr:twoCellAnchor>
  <xdr:twoCellAnchor>
    <xdr:from>
      <xdr:col>7</xdr:col>
      <xdr:colOff>637442</xdr:colOff>
      <xdr:row>19</xdr:row>
      <xdr:rowOff>223151</xdr:rowOff>
    </xdr:from>
    <xdr:to>
      <xdr:col>8</xdr:col>
      <xdr:colOff>931571</xdr:colOff>
      <xdr:row>25</xdr:row>
      <xdr:rowOff>312126</xdr:rowOff>
    </xdr:to>
    <xdr:graphicFrame macro="">
      <xdr:nvGraphicFramePr>
        <xdr:cNvPr id="371" name="Chart 27">
          <a:extLst>
            <a:ext uri="{FF2B5EF4-FFF2-40B4-BE49-F238E27FC236}">
              <a16:creationId xmlns:a16="http://schemas.microsoft.com/office/drawing/2014/main" id="{C1703686-06EA-307B-D3BF-FDF4D7A2009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514350</xdr:colOff>
      <xdr:row>15</xdr:row>
      <xdr:rowOff>85725</xdr:rowOff>
    </xdr:from>
    <xdr:to>
      <xdr:col>8</xdr:col>
      <xdr:colOff>1190625</xdr:colOff>
      <xdr:row>15</xdr:row>
      <xdr:rowOff>304800</xdr:rowOff>
    </xdr:to>
    <xdr:sp macro="" textlink="Backend!$H$71">
      <xdr:nvSpPr>
        <xdr:cNvPr id="202" name="Rectangle 2">
          <a:extLst>
            <a:ext uri="{FF2B5EF4-FFF2-40B4-BE49-F238E27FC236}">
              <a16:creationId xmlns:a16="http://schemas.microsoft.com/office/drawing/2014/main" id="{CA20886A-E1E7-4658-AB87-13EEFD73F55C}"/>
            </a:ext>
          </a:extLst>
        </xdr:cNvPr>
        <xdr:cNvSpPr/>
      </xdr:nvSpPr>
      <xdr:spPr>
        <a:xfrm>
          <a:off x="2726267" y="4170892"/>
          <a:ext cx="676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F7580FDF-0B6E-4793-A870-F23F269EEE26}" type="TxLink">
            <a:rPr lang="en-US" sz="1100" b="1" i="0" u="none" strike="noStrike">
              <a:solidFill>
                <a:srgbClr val="333333"/>
              </a:solidFill>
              <a:latin typeface="Arial" panose="020B0604020202020204" pitchFamily="34" charset="0"/>
              <a:cs typeface="Arial" panose="020B0604020202020204" pitchFamily="34" charset="0"/>
            </a:rPr>
            <a:pPr algn="ctr"/>
            <a:t>1/8</a:t>
          </a:fld>
          <a:endParaRPr lang="en-CA" sz="1100">
            <a:latin typeface="Arial" panose="020B0604020202020204" pitchFamily="34" charset="0"/>
            <a:cs typeface="Arial" panose="020B0604020202020204" pitchFamily="34" charset="0"/>
          </a:endParaRPr>
        </a:p>
      </xdr:txBody>
    </xdr:sp>
    <xdr:clientData/>
  </xdr:twoCellAnchor>
  <xdr:twoCellAnchor editAs="absolute">
    <xdr:from>
      <xdr:col>7</xdr:col>
      <xdr:colOff>486230</xdr:colOff>
      <xdr:row>8</xdr:row>
      <xdr:rowOff>152626</xdr:rowOff>
    </xdr:from>
    <xdr:to>
      <xdr:col>8</xdr:col>
      <xdr:colOff>751091</xdr:colOff>
      <xdr:row>14</xdr:row>
      <xdr:rowOff>335845</xdr:rowOff>
    </xdr:to>
    <xdr:graphicFrame macro="">
      <xdr:nvGraphicFramePr>
        <xdr:cNvPr id="16" name="Chart 5">
          <a:extLst>
            <a:ext uri="{FF2B5EF4-FFF2-40B4-BE49-F238E27FC236}">
              <a16:creationId xmlns:a16="http://schemas.microsoft.com/office/drawing/2014/main" id="{E54E4D81-588F-DE73-93F7-03CD17D81C1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514350</xdr:colOff>
      <xdr:row>14</xdr:row>
      <xdr:rowOff>85725</xdr:rowOff>
    </xdr:from>
    <xdr:to>
      <xdr:col>11</xdr:col>
      <xdr:colOff>1190625</xdr:colOff>
      <xdr:row>14</xdr:row>
      <xdr:rowOff>304800</xdr:rowOff>
    </xdr:to>
    <xdr:sp macro="" textlink="Backend!$H$55">
      <xdr:nvSpPr>
        <xdr:cNvPr id="206" name="Rectangle 9">
          <a:extLst>
            <a:ext uri="{FF2B5EF4-FFF2-40B4-BE49-F238E27FC236}">
              <a16:creationId xmlns:a16="http://schemas.microsoft.com/office/drawing/2014/main" id="{ACE2CBBF-FF6B-46F9-A225-83DB669135F4}"/>
            </a:ext>
          </a:extLst>
        </xdr:cNvPr>
        <xdr:cNvSpPr/>
      </xdr:nvSpPr>
      <xdr:spPr>
        <a:xfrm>
          <a:off x="7001933" y="3779308"/>
          <a:ext cx="676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42CFA71-7B86-42FF-8CCF-8A86E0AC6EC5}" type="TxLink">
            <a:rPr lang="en-US" sz="1100" b="1" i="0" u="none" strike="noStrike">
              <a:solidFill>
                <a:srgbClr val="333333"/>
              </a:solidFill>
              <a:latin typeface="Arial" panose="020B0604020202020204" pitchFamily="34" charset="0"/>
              <a:cs typeface="Arial" panose="020B0604020202020204" pitchFamily="34" charset="0"/>
            </a:rPr>
            <a:pPr algn="ctr"/>
            <a:t>4/10</a:t>
          </a:fld>
          <a:endParaRPr lang="en-CA" sz="1100">
            <a:latin typeface="Arial" panose="020B0604020202020204" pitchFamily="34" charset="0"/>
            <a:cs typeface="Arial" panose="020B0604020202020204" pitchFamily="34" charset="0"/>
          </a:endParaRPr>
        </a:p>
      </xdr:txBody>
    </xdr:sp>
    <xdr:clientData/>
  </xdr:twoCellAnchor>
  <xdr:twoCellAnchor editAs="absolute">
    <xdr:from>
      <xdr:col>10</xdr:col>
      <xdr:colOff>564628</xdr:colOff>
      <xdr:row>8</xdr:row>
      <xdr:rowOff>142647</xdr:rowOff>
    </xdr:from>
    <xdr:to>
      <xdr:col>11</xdr:col>
      <xdr:colOff>850651</xdr:colOff>
      <xdr:row>14</xdr:row>
      <xdr:rowOff>350202</xdr:rowOff>
    </xdr:to>
    <xdr:graphicFrame macro="">
      <xdr:nvGraphicFramePr>
        <xdr:cNvPr id="273" name="Chart 12">
          <a:extLst>
            <a:ext uri="{FF2B5EF4-FFF2-40B4-BE49-F238E27FC236}">
              <a16:creationId xmlns:a16="http://schemas.microsoft.com/office/drawing/2014/main" id="{9476E156-E978-2BDB-B53B-3D9C8609B79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514350</xdr:colOff>
      <xdr:row>14</xdr:row>
      <xdr:rowOff>85725</xdr:rowOff>
    </xdr:from>
    <xdr:to>
      <xdr:col>8</xdr:col>
      <xdr:colOff>1190625</xdr:colOff>
      <xdr:row>14</xdr:row>
      <xdr:rowOff>304800</xdr:rowOff>
    </xdr:to>
    <xdr:sp macro="" textlink="Backend!$H$70">
      <xdr:nvSpPr>
        <xdr:cNvPr id="210" name="Rectangle 31">
          <a:extLst>
            <a:ext uri="{FF2B5EF4-FFF2-40B4-BE49-F238E27FC236}">
              <a16:creationId xmlns:a16="http://schemas.microsoft.com/office/drawing/2014/main" id="{FB5CC678-D74A-41A1-9209-74875F9E8DB2}"/>
            </a:ext>
          </a:extLst>
        </xdr:cNvPr>
        <xdr:cNvSpPr/>
      </xdr:nvSpPr>
      <xdr:spPr>
        <a:xfrm>
          <a:off x="2726267" y="3779308"/>
          <a:ext cx="676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1BBE5CD-55E6-4E92-9E7B-A56A9D0F41E2}" type="TxLink">
            <a:rPr lang="en-US" sz="1100" b="1" i="0" u="none" strike="noStrike">
              <a:solidFill>
                <a:srgbClr val="333333"/>
              </a:solidFill>
              <a:latin typeface="Arial" panose="020B0604020202020204" pitchFamily="34" charset="0"/>
              <a:cs typeface="Arial" panose="020B0604020202020204" pitchFamily="34" charset="0"/>
            </a:rPr>
            <a:pPr algn="ctr"/>
            <a:t>2/9</a:t>
          </a:fld>
          <a:endParaRPr lang="en-CA" sz="1100">
            <a:latin typeface="Arial" panose="020B0604020202020204" pitchFamily="34" charset="0"/>
            <a:cs typeface="Arial" panose="020B0604020202020204" pitchFamily="34" charset="0"/>
          </a:endParaRPr>
        </a:p>
      </xdr:txBody>
    </xdr:sp>
    <xdr:clientData/>
  </xdr:twoCellAnchor>
  <xdr:twoCellAnchor>
    <xdr:from>
      <xdr:col>8</xdr:col>
      <xdr:colOff>514350</xdr:colOff>
      <xdr:row>26</xdr:row>
      <xdr:rowOff>85725</xdr:rowOff>
    </xdr:from>
    <xdr:to>
      <xdr:col>8</xdr:col>
      <xdr:colOff>1190625</xdr:colOff>
      <xdr:row>26</xdr:row>
      <xdr:rowOff>304800</xdr:rowOff>
    </xdr:to>
    <xdr:sp macro="" textlink="Backend!$H$49">
      <xdr:nvSpPr>
        <xdr:cNvPr id="211" name="Rectangle 16">
          <a:extLst>
            <a:ext uri="{FF2B5EF4-FFF2-40B4-BE49-F238E27FC236}">
              <a16:creationId xmlns:a16="http://schemas.microsoft.com/office/drawing/2014/main" id="{51DDADAA-7E0A-4598-84DA-14660E62315C}"/>
            </a:ext>
          </a:extLst>
        </xdr:cNvPr>
        <xdr:cNvSpPr/>
      </xdr:nvSpPr>
      <xdr:spPr>
        <a:xfrm>
          <a:off x="10744200" y="7254240"/>
          <a:ext cx="670560" cy="2209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EBFA4F9-B663-45C6-BC95-ECC53B5952EF}" type="TxLink">
            <a:rPr lang="en-US" sz="1100" b="1" i="0" u="none" strike="noStrike">
              <a:solidFill>
                <a:srgbClr val="333333"/>
              </a:solidFill>
              <a:latin typeface="Arial" panose="020B0604020202020204" pitchFamily="34" charset="0"/>
              <a:cs typeface="Arial" panose="020B0604020202020204" pitchFamily="34" charset="0"/>
            </a:rPr>
            <a:pPr algn="ctr"/>
            <a:t>2/5</a:t>
          </a:fld>
          <a:endParaRPr lang="en-CA" sz="1100">
            <a:latin typeface="Arial" panose="020B0604020202020204" pitchFamily="34" charset="0"/>
            <a:cs typeface="Arial" panose="020B0604020202020204" pitchFamily="34" charset="0"/>
          </a:endParaRPr>
        </a:p>
      </xdr:txBody>
    </xdr:sp>
    <xdr:clientData/>
  </xdr:twoCellAnchor>
  <xdr:twoCellAnchor>
    <xdr:from>
      <xdr:col>8</xdr:col>
      <xdr:colOff>514350</xdr:colOff>
      <xdr:row>27</xdr:row>
      <xdr:rowOff>85725</xdr:rowOff>
    </xdr:from>
    <xdr:to>
      <xdr:col>8</xdr:col>
      <xdr:colOff>1190625</xdr:colOff>
      <xdr:row>27</xdr:row>
      <xdr:rowOff>304800</xdr:rowOff>
    </xdr:to>
    <xdr:sp macro="" textlink="Backend!$H$50">
      <xdr:nvSpPr>
        <xdr:cNvPr id="212" name="Rectangle 16">
          <a:extLst>
            <a:ext uri="{FF2B5EF4-FFF2-40B4-BE49-F238E27FC236}">
              <a16:creationId xmlns:a16="http://schemas.microsoft.com/office/drawing/2014/main" id="{7124B88F-3FAA-493D-9C21-A844A50B95EC}"/>
            </a:ext>
          </a:extLst>
        </xdr:cNvPr>
        <xdr:cNvSpPr/>
      </xdr:nvSpPr>
      <xdr:spPr>
        <a:xfrm>
          <a:off x="10744200" y="7642860"/>
          <a:ext cx="670560" cy="2209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5F2D774-D2B7-431B-9583-476FE40E18CC}" type="TxLink">
            <a:rPr lang="en-US" sz="1100" b="1" i="0" u="none" strike="noStrike">
              <a:solidFill>
                <a:srgbClr val="333333"/>
              </a:solidFill>
              <a:latin typeface="Arial" panose="020B0604020202020204" pitchFamily="34" charset="0"/>
              <a:cs typeface="Arial" panose="020B0604020202020204" pitchFamily="34" charset="0"/>
            </a:rPr>
            <a:pPr algn="ctr"/>
            <a:t>2/2</a:t>
          </a:fld>
          <a:endParaRPr lang="en-CA" sz="1100">
            <a:latin typeface="Arial" panose="020B0604020202020204" pitchFamily="34" charset="0"/>
            <a:cs typeface="Arial" panose="020B0604020202020204" pitchFamily="34" charset="0"/>
          </a:endParaRPr>
        </a:p>
      </xdr:txBody>
    </xdr:sp>
    <xdr:clientData/>
  </xdr:twoCellAnchor>
  <xdr:twoCellAnchor>
    <xdr:from>
      <xdr:col>2</xdr:col>
      <xdr:colOff>514350</xdr:colOff>
      <xdr:row>16</xdr:row>
      <xdr:rowOff>85725</xdr:rowOff>
    </xdr:from>
    <xdr:to>
      <xdr:col>2</xdr:col>
      <xdr:colOff>1190625</xdr:colOff>
      <xdr:row>16</xdr:row>
      <xdr:rowOff>304800</xdr:rowOff>
    </xdr:to>
    <xdr:sp macro="" textlink="Backend!$H$11">
      <xdr:nvSpPr>
        <xdr:cNvPr id="17" name="Rectangle 2">
          <a:extLst>
            <a:ext uri="{FF2B5EF4-FFF2-40B4-BE49-F238E27FC236}">
              <a16:creationId xmlns:a16="http://schemas.microsoft.com/office/drawing/2014/main" id="{281CA9C2-59F2-444B-BF33-C68039E1B506}"/>
            </a:ext>
          </a:extLst>
        </xdr:cNvPr>
        <xdr:cNvSpPr/>
      </xdr:nvSpPr>
      <xdr:spPr>
        <a:xfrm>
          <a:off x="2834640" y="417258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A595EF4-4736-480B-A098-891C74B281D9}" type="TxLink">
            <a:rPr lang="en-US" sz="1100" b="1" i="0" u="none" strike="noStrike">
              <a:solidFill>
                <a:srgbClr val="333333"/>
              </a:solidFill>
              <a:latin typeface="Arial" panose="020B0604020202020204" pitchFamily="34" charset="0"/>
              <a:cs typeface="Arial" panose="020B0604020202020204" pitchFamily="34" charset="0"/>
            </a:rPr>
            <a:pPr algn="ctr"/>
            <a:t>1/6</a:t>
          </a:fld>
          <a:endParaRPr lang="en-CA" sz="1100">
            <a:latin typeface="Arial" panose="020B0604020202020204" pitchFamily="34" charset="0"/>
            <a:cs typeface="Arial" panose="020B0604020202020204" pitchFamily="34" charset="0"/>
          </a:endParaRPr>
        </a:p>
      </xdr:txBody>
    </xdr:sp>
    <xdr:clientData/>
  </xdr:twoCellAnchor>
  <xdr:twoCellAnchor editAs="absolute">
    <xdr:from>
      <xdr:col>13</xdr:col>
      <xdr:colOff>306964</xdr:colOff>
      <xdr:row>8</xdr:row>
      <xdr:rowOff>57830</xdr:rowOff>
    </xdr:from>
    <xdr:to>
      <xdr:col>14</xdr:col>
      <xdr:colOff>639306</xdr:colOff>
      <xdr:row>14</xdr:row>
      <xdr:rowOff>293259</xdr:rowOff>
    </xdr:to>
    <xdr:sp macro="" textlink="">
      <xdr:nvSpPr>
        <xdr:cNvPr id="4" name="Partial Circle 3">
          <a:extLst>
            <a:ext uri="{FF2B5EF4-FFF2-40B4-BE49-F238E27FC236}">
              <a16:creationId xmlns:a16="http://schemas.microsoft.com/office/drawing/2014/main" id="{0AF49AB1-B300-4E53-A409-C2E93EF41B22}"/>
            </a:ext>
          </a:extLst>
        </xdr:cNvPr>
        <xdr:cNvSpPr>
          <a:spLocks noChangeAspect="1"/>
        </xdr:cNvSpPr>
      </xdr:nvSpPr>
      <xdr:spPr>
        <a:xfrm rot="5400000">
          <a:off x="16451083" y="3368524"/>
          <a:ext cx="2324125" cy="2336221"/>
        </a:xfrm>
        <a:prstGeom prst="pie">
          <a:avLst>
            <a:gd name="adj1" fmla="val 5421109"/>
            <a:gd name="adj2" fmla="val 16200000"/>
          </a:avLst>
        </a:prstGeom>
        <a:solidFill>
          <a:schemeClr val="accent6">
            <a:lumMod val="95000"/>
          </a:schemeClr>
        </a:solidFill>
        <a:ln w="3175">
          <a:solidFill>
            <a:schemeClr val="tx2">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14</xdr:col>
      <xdr:colOff>514350</xdr:colOff>
      <xdr:row>15</xdr:row>
      <xdr:rowOff>85725</xdr:rowOff>
    </xdr:from>
    <xdr:to>
      <xdr:col>14</xdr:col>
      <xdr:colOff>1190625</xdr:colOff>
      <xdr:row>15</xdr:row>
      <xdr:rowOff>304800</xdr:rowOff>
    </xdr:to>
    <xdr:sp macro="" textlink="Backend!$H$30">
      <xdr:nvSpPr>
        <xdr:cNvPr id="22" name="Rectangle 2">
          <a:extLst>
            <a:ext uri="{FF2B5EF4-FFF2-40B4-BE49-F238E27FC236}">
              <a16:creationId xmlns:a16="http://schemas.microsoft.com/office/drawing/2014/main" id="{E808B1F4-E3AD-4AA0-A871-A8FBB06C8AF4}"/>
            </a:ext>
          </a:extLst>
        </xdr:cNvPr>
        <xdr:cNvSpPr/>
      </xdr:nvSpPr>
      <xdr:spPr>
        <a:xfrm>
          <a:off x="11233785"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259804F-46C7-4CC5-B760-0379409FA253}" type="TxLink">
            <a:rPr lang="en-US" sz="1100" b="1" i="0" u="none" strike="noStrike">
              <a:solidFill>
                <a:srgbClr val="333333"/>
              </a:solidFill>
              <a:latin typeface="Arial" panose="020B0604020202020204" pitchFamily="34" charset="0"/>
              <a:cs typeface="Arial" panose="020B0604020202020204" pitchFamily="34" charset="0"/>
            </a:rPr>
            <a:pPr algn="ctr"/>
            <a:t>2/8</a:t>
          </a:fld>
          <a:endParaRPr lang="en-CA" sz="1100">
            <a:latin typeface="Arial" panose="020B0604020202020204" pitchFamily="34" charset="0"/>
            <a:cs typeface="Arial" panose="020B0604020202020204" pitchFamily="34" charset="0"/>
          </a:endParaRPr>
        </a:p>
      </xdr:txBody>
    </xdr:sp>
    <xdr:clientData/>
  </xdr:twoCellAnchor>
  <xdr:twoCellAnchor editAs="absolute">
    <xdr:from>
      <xdr:col>13</xdr:col>
      <xdr:colOff>398173</xdr:colOff>
      <xdr:row>8</xdr:row>
      <xdr:rowOff>153078</xdr:rowOff>
    </xdr:from>
    <xdr:to>
      <xdr:col>14</xdr:col>
      <xdr:colOff>656165</xdr:colOff>
      <xdr:row>14</xdr:row>
      <xdr:rowOff>335778</xdr:rowOff>
    </xdr:to>
    <xdr:graphicFrame macro="">
      <xdr:nvGraphicFramePr>
        <xdr:cNvPr id="23" name="Chart 5">
          <a:extLst>
            <a:ext uri="{FF2B5EF4-FFF2-40B4-BE49-F238E27FC236}">
              <a16:creationId xmlns:a16="http://schemas.microsoft.com/office/drawing/2014/main" id="{D7DAD454-3CEF-4B66-8E35-1AAF86A106B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514350</xdr:colOff>
      <xdr:row>14</xdr:row>
      <xdr:rowOff>85725</xdr:rowOff>
    </xdr:from>
    <xdr:to>
      <xdr:col>14</xdr:col>
      <xdr:colOff>1190625</xdr:colOff>
      <xdr:row>14</xdr:row>
      <xdr:rowOff>304800</xdr:rowOff>
    </xdr:to>
    <xdr:sp macro="" textlink="Backend!$H$29">
      <xdr:nvSpPr>
        <xdr:cNvPr id="24" name="Rectangle 31">
          <a:extLst>
            <a:ext uri="{FF2B5EF4-FFF2-40B4-BE49-F238E27FC236}">
              <a16:creationId xmlns:a16="http://schemas.microsoft.com/office/drawing/2014/main" id="{12E01096-8C4B-4EFB-BEF5-559689335E8B}"/>
            </a:ext>
          </a:extLst>
        </xdr:cNvPr>
        <xdr:cNvSpPr/>
      </xdr:nvSpPr>
      <xdr:spPr>
        <a:xfrm>
          <a:off x="11233785" y="3755390"/>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181CD14-0481-4807-BB1D-18CB391E949D}" type="TxLink">
            <a:rPr lang="en-US" sz="1100" b="1" i="0" u="none" strike="noStrike">
              <a:solidFill>
                <a:srgbClr val="333333"/>
              </a:solidFill>
              <a:latin typeface="Arial" panose="020B0604020202020204" pitchFamily="34" charset="0"/>
              <a:cs typeface="Arial" panose="020B0604020202020204" pitchFamily="34" charset="0"/>
            </a:rPr>
            <a:pPr algn="ctr"/>
            <a:t>2/19</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16</xdr:row>
      <xdr:rowOff>85725</xdr:rowOff>
    </xdr:from>
    <xdr:to>
      <xdr:col>14</xdr:col>
      <xdr:colOff>1190625</xdr:colOff>
      <xdr:row>16</xdr:row>
      <xdr:rowOff>304800</xdr:rowOff>
    </xdr:to>
    <xdr:sp macro="" textlink="Backend!$H$31">
      <xdr:nvSpPr>
        <xdr:cNvPr id="27" name="Rectangle 2">
          <a:extLst>
            <a:ext uri="{FF2B5EF4-FFF2-40B4-BE49-F238E27FC236}">
              <a16:creationId xmlns:a16="http://schemas.microsoft.com/office/drawing/2014/main" id="{2271A1FA-4C83-48EB-936F-CA570D2DB17B}"/>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4C435FA-4DDA-4902-BFAB-4B8C8E08E132}" type="TxLink">
            <a:rPr lang="en-US" sz="1100" b="1" i="0" u="none" strike="noStrike">
              <a:solidFill>
                <a:srgbClr val="333333"/>
              </a:solidFill>
              <a:latin typeface="Arial" panose="020B0604020202020204" pitchFamily="34" charset="0"/>
              <a:cs typeface="Arial" panose="020B0604020202020204" pitchFamily="34" charset="0"/>
            </a:rPr>
            <a:pPr algn="ctr"/>
            <a:t>2/11</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17</xdr:row>
      <xdr:rowOff>85725</xdr:rowOff>
    </xdr:from>
    <xdr:to>
      <xdr:col>14</xdr:col>
      <xdr:colOff>1190625</xdr:colOff>
      <xdr:row>17</xdr:row>
      <xdr:rowOff>304800</xdr:rowOff>
    </xdr:to>
    <xdr:sp macro="" textlink="Backend!$H$32">
      <xdr:nvSpPr>
        <xdr:cNvPr id="29" name="Rectangle 2">
          <a:extLst>
            <a:ext uri="{FF2B5EF4-FFF2-40B4-BE49-F238E27FC236}">
              <a16:creationId xmlns:a16="http://schemas.microsoft.com/office/drawing/2014/main" id="{467A2446-879D-4F1D-94B7-9091F310B02D}"/>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511DFA5-EF90-4513-8292-6A4A050169E1}" type="TxLink">
            <a:rPr lang="en-US" sz="1100" b="1" i="0" u="none" strike="noStrike">
              <a:solidFill>
                <a:srgbClr val="333333"/>
              </a:solidFill>
              <a:latin typeface="Arial" panose="020B0604020202020204" pitchFamily="34" charset="0"/>
              <a:cs typeface="Arial" panose="020B0604020202020204" pitchFamily="34" charset="0"/>
            </a:rPr>
            <a:pPr algn="ctr"/>
            <a:t>2/19</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18</xdr:row>
      <xdr:rowOff>85725</xdr:rowOff>
    </xdr:from>
    <xdr:to>
      <xdr:col>14</xdr:col>
      <xdr:colOff>1190625</xdr:colOff>
      <xdr:row>18</xdr:row>
      <xdr:rowOff>304800</xdr:rowOff>
    </xdr:to>
    <xdr:sp macro="" textlink="Backend!$H$33">
      <xdr:nvSpPr>
        <xdr:cNvPr id="30" name="Rectangle 2">
          <a:extLst>
            <a:ext uri="{FF2B5EF4-FFF2-40B4-BE49-F238E27FC236}">
              <a16:creationId xmlns:a16="http://schemas.microsoft.com/office/drawing/2014/main" id="{D2A1132C-6C20-467A-B5B7-3DF4D2C7BD1F}"/>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D3F94F2C-8C65-4232-B45A-72F18AD355D7}" type="TxLink">
            <a:rPr lang="en-US" sz="1100" b="1" i="0" u="none" strike="noStrike">
              <a:solidFill>
                <a:srgbClr val="333333"/>
              </a:solidFill>
              <a:latin typeface="Arial" panose="020B0604020202020204" pitchFamily="34" charset="0"/>
              <a:cs typeface="Arial" panose="020B0604020202020204" pitchFamily="34" charset="0"/>
            </a:rPr>
            <a:pPr algn="ctr"/>
            <a:t>2/13</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19</xdr:row>
      <xdr:rowOff>85725</xdr:rowOff>
    </xdr:from>
    <xdr:to>
      <xdr:col>14</xdr:col>
      <xdr:colOff>1190625</xdr:colOff>
      <xdr:row>19</xdr:row>
      <xdr:rowOff>304800</xdr:rowOff>
    </xdr:to>
    <xdr:sp macro="" textlink="Backend!$H$34">
      <xdr:nvSpPr>
        <xdr:cNvPr id="31" name="Rectangle 2">
          <a:extLst>
            <a:ext uri="{FF2B5EF4-FFF2-40B4-BE49-F238E27FC236}">
              <a16:creationId xmlns:a16="http://schemas.microsoft.com/office/drawing/2014/main" id="{9FBFC91D-6D1B-4A29-AF0A-79D0F311D941}"/>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803DEAF-64F1-4FC2-8770-9C15A31954BF}" type="TxLink">
            <a:rPr lang="en-US" sz="1100" b="1" i="0" u="none" strike="noStrike">
              <a:solidFill>
                <a:srgbClr val="333333"/>
              </a:solidFill>
              <a:latin typeface="Arial" panose="020B0604020202020204" pitchFamily="34" charset="0"/>
              <a:cs typeface="Arial" panose="020B0604020202020204" pitchFamily="34" charset="0"/>
            </a:rPr>
            <a:pPr algn="ctr"/>
            <a:t>1/4</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20</xdr:row>
      <xdr:rowOff>85725</xdr:rowOff>
    </xdr:from>
    <xdr:to>
      <xdr:col>14</xdr:col>
      <xdr:colOff>1190625</xdr:colOff>
      <xdr:row>20</xdr:row>
      <xdr:rowOff>304800</xdr:rowOff>
    </xdr:to>
    <xdr:sp macro="" textlink="Backend!$H$35">
      <xdr:nvSpPr>
        <xdr:cNvPr id="32" name="Rectangle 2">
          <a:extLst>
            <a:ext uri="{FF2B5EF4-FFF2-40B4-BE49-F238E27FC236}">
              <a16:creationId xmlns:a16="http://schemas.microsoft.com/office/drawing/2014/main" id="{9D59F890-C03F-4802-B0D6-3BC0C62E2093}"/>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8FE82CE-A814-42C1-8E82-07CC042F7372}" type="TxLink">
            <a:rPr lang="en-US" sz="1100" b="1" i="0" u="none" strike="noStrike">
              <a:solidFill>
                <a:srgbClr val="333333"/>
              </a:solidFill>
              <a:latin typeface="Arial" panose="020B0604020202020204" pitchFamily="34" charset="0"/>
              <a:cs typeface="Arial" panose="020B0604020202020204" pitchFamily="34" charset="0"/>
            </a:rPr>
            <a:pPr algn="ctr"/>
            <a:t>7/9</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21</xdr:row>
      <xdr:rowOff>85725</xdr:rowOff>
    </xdr:from>
    <xdr:to>
      <xdr:col>14</xdr:col>
      <xdr:colOff>1190625</xdr:colOff>
      <xdr:row>21</xdr:row>
      <xdr:rowOff>304800</xdr:rowOff>
    </xdr:to>
    <xdr:sp macro="" textlink="Backend!$H$36">
      <xdr:nvSpPr>
        <xdr:cNvPr id="33" name="Rectangle 2">
          <a:extLst>
            <a:ext uri="{FF2B5EF4-FFF2-40B4-BE49-F238E27FC236}">
              <a16:creationId xmlns:a16="http://schemas.microsoft.com/office/drawing/2014/main" id="{5558A3B3-99CA-4F0C-A361-A7824A672044}"/>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AED8D5E-EFE1-4C23-A2BD-7D896E0DE3FA}" type="TxLink">
            <a:rPr lang="en-US" sz="1100" b="1" i="0" u="none" strike="noStrike">
              <a:solidFill>
                <a:srgbClr val="333333"/>
              </a:solidFill>
              <a:latin typeface="Arial" panose="020B0604020202020204" pitchFamily="34" charset="0"/>
              <a:cs typeface="Arial" panose="020B0604020202020204" pitchFamily="34" charset="0"/>
            </a:rPr>
            <a:pPr algn="ctr"/>
            <a:t>1/6</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22</xdr:row>
      <xdr:rowOff>85725</xdr:rowOff>
    </xdr:from>
    <xdr:to>
      <xdr:col>14</xdr:col>
      <xdr:colOff>1190625</xdr:colOff>
      <xdr:row>22</xdr:row>
      <xdr:rowOff>304800</xdr:rowOff>
    </xdr:to>
    <xdr:sp macro="" textlink="Backend!$H$37">
      <xdr:nvSpPr>
        <xdr:cNvPr id="34" name="Rectangle 2">
          <a:extLst>
            <a:ext uri="{FF2B5EF4-FFF2-40B4-BE49-F238E27FC236}">
              <a16:creationId xmlns:a16="http://schemas.microsoft.com/office/drawing/2014/main" id="{CA0762E2-6D10-4935-A0F6-BF1E4236BFC8}"/>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59977C4-98FF-4363-BE58-48BDF2E5CDF7}" type="TxLink">
            <a:rPr lang="en-US" sz="1100" b="1" i="0" u="none" strike="noStrike">
              <a:solidFill>
                <a:srgbClr val="333333"/>
              </a:solidFill>
              <a:latin typeface="Arial" panose="020B0604020202020204" pitchFamily="34" charset="0"/>
              <a:cs typeface="Arial" panose="020B0604020202020204" pitchFamily="34" charset="0"/>
            </a:rPr>
            <a:pPr algn="ctr"/>
            <a:t>1/3</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23</xdr:row>
      <xdr:rowOff>85725</xdr:rowOff>
    </xdr:from>
    <xdr:to>
      <xdr:col>14</xdr:col>
      <xdr:colOff>1190625</xdr:colOff>
      <xdr:row>23</xdr:row>
      <xdr:rowOff>304800</xdr:rowOff>
    </xdr:to>
    <xdr:sp macro="" textlink="Backend!$H$38">
      <xdr:nvSpPr>
        <xdr:cNvPr id="35" name="Rectangle 2">
          <a:extLst>
            <a:ext uri="{FF2B5EF4-FFF2-40B4-BE49-F238E27FC236}">
              <a16:creationId xmlns:a16="http://schemas.microsoft.com/office/drawing/2014/main" id="{2813CB80-DB92-4B06-81A1-AA6FFCD23778}"/>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8AB9DEF-A1B3-403D-9A20-9201087F33C1}" type="TxLink">
            <a:rPr lang="en-US" sz="1100" b="1" i="0" u="none" strike="noStrike">
              <a:solidFill>
                <a:srgbClr val="333333"/>
              </a:solidFill>
              <a:latin typeface="Arial" panose="020B0604020202020204" pitchFamily="34" charset="0"/>
              <a:cs typeface="Arial" panose="020B0604020202020204" pitchFamily="34" charset="0"/>
            </a:rPr>
            <a:pPr algn="ctr"/>
            <a:t>2/7</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24</xdr:row>
      <xdr:rowOff>85725</xdr:rowOff>
    </xdr:from>
    <xdr:to>
      <xdr:col>14</xdr:col>
      <xdr:colOff>1190625</xdr:colOff>
      <xdr:row>24</xdr:row>
      <xdr:rowOff>304800</xdr:rowOff>
    </xdr:to>
    <xdr:sp macro="" textlink="Backend!$H$39">
      <xdr:nvSpPr>
        <xdr:cNvPr id="36" name="Rectangle 2">
          <a:extLst>
            <a:ext uri="{FF2B5EF4-FFF2-40B4-BE49-F238E27FC236}">
              <a16:creationId xmlns:a16="http://schemas.microsoft.com/office/drawing/2014/main" id="{70E69B85-CFB3-4B55-BBE5-6B51499C950F}"/>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DD2E2FB3-BEF7-4190-98B9-E928922573C5}" type="TxLink">
            <a:rPr lang="en-US" sz="1100" b="1" i="0" u="none" strike="noStrike">
              <a:solidFill>
                <a:srgbClr val="333333"/>
              </a:solidFill>
              <a:latin typeface="Arial" panose="020B0604020202020204" pitchFamily="34" charset="0"/>
              <a:cs typeface="Arial" panose="020B0604020202020204" pitchFamily="34" charset="0"/>
            </a:rPr>
            <a:pPr algn="ctr"/>
            <a:t>1/6</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25</xdr:row>
      <xdr:rowOff>85725</xdr:rowOff>
    </xdr:from>
    <xdr:to>
      <xdr:col>14</xdr:col>
      <xdr:colOff>1190625</xdr:colOff>
      <xdr:row>25</xdr:row>
      <xdr:rowOff>304800</xdr:rowOff>
    </xdr:to>
    <xdr:sp macro="" textlink="Backend!$H$40">
      <xdr:nvSpPr>
        <xdr:cNvPr id="37" name="Rectangle 2">
          <a:extLst>
            <a:ext uri="{FF2B5EF4-FFF2-40B4-BE49-F238E27FC236}">
              <a16:creationId xmlns:a16="http://schemas.microsoft.com/office/drawing/2014/main" id="{10D352A0-96C4-43AD-9523-3A90DB12342C}"/>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C9023FD-1EBE-42F5-97EC-9E28B15B5E0F}" type="TxLink">
            <a:rPr lang="en-US" sz="1100" b="1" i="0" u="none" strike="noStrike">
              <a:solidFill>
                <a:srgbClr val="333333"/>
              </a:solidFill>
              <a:latin typeface="Arial" panose="020B0604020202020204" pitchFamily="34" charset="0"/>
              <a:cs typeface="Arial" panose="020B0604020202020204" pitchFamily="34" charset="0"/>
            </a:rPr>
            <a:pPr algn="ctr"/>
            <a:t>2/4</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26</xdr:row>
      <xdr:rowOff>85725</xdr:rowOff>
    </xdr:from>
    <xdr:to>
      <xdr:col>14</xdr:col>
      <xdr:colOff>1190625</xdr:colOff>
      <xdr:row>26</xdr:row>
      <xdr:rowOff>304800</xdr:rowOff>
    </xdr:to>
    <xdr:sp macro="" textlink="Backend!$H$41">
      <xdr:nvSpPr>
        <xdr:cNvPr id="38" name="Rectangle 2">
          <a:extLst>
            <a:ext uri="{FF2B5EF4-FFF2-40B4-BE49-F238E27FC236}">
              <a16:creationId xmlns:a16="http://schemas.microsoft.com/office/drawing/2014/main" id="{DCDB4DF9-97AA-4D71-BE8E-B1E3D2F4E916}"/>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E28229E-CFA2-466A-AD0F-40D11CCEBA24}" type="TxLink">
            <a:rPr lang="en-US" sz="1100" b="1" i="0" u="none" strike="noStrike">
              <a:solidFill>
                <a:srgbClr val="333333"/>
              </a:solidFill>
              <a:latin typeface="Arial" panose="020B0604020202020204" pitchFamily="34" charset="0"/>
              <a:cs typeface="Arial" panose="020B0604020202020204" pitchFamily="34" charset="0"/>
            </a:rPr>
            <a:pPr algn="ctr"/>
            <a:t>1/7</a:t>
          </a:fld>
          <a:endParaRPr lang="en-CA" sz="1100">
            <a:latin typeface="Arial" panose="020B0604020202020204" pitchFamily="34" charset="0"/>
            <a:cs typeface="Arial" panose="020B0604020202020204" pitchFamily="34" charset="0"/>
          </a:endParaRPr>
        </a:p>
      </xdr:txBody>
    </xdr:sp>
    <xdr:clientData/>
  </xdr:twoCellAnchor>
  <xdr:twoCellAnchor>
    <xdr:from>
      <xdr:col>14</xdr:col>
      <xdr:colOff>514350</xdr:colOff>
      <xdr:row>27</xdr:row>
      <xdr:rowOff>85725</xdr:rowOff>
    </xdr:from>
    <xdr:to>
      <xdr:col>14</xdr:col>
      <xdr:colOff>1190625</xdr:colOff>
      <xdr:row>27</xdr:row>
      <xdr:rowOff>304800</xdr:rowOff>
    </xdr:to>
    <xdr:sp macro="" textlink="Backend!$H$42">
      <xdr:nvSpPr>
        <xdr:cNvPr id="39" name="Rectangle 2">
          <a:extLst>
            <a:ext uri="{FF2B5EF4-FFF2-40B4-BE49-F238E27FC236}">
              <a16:creationId xmlns:a16="http://schemas.microsoft.com/office/drawing/2014/main" id="{1775A55C-2898-4DF3-A5C6-AE01DF78AA73}"/>
            </a:ext>
          </a:extLst>
        </xdr:cNvPr>
        <xdr:cNvSpPr/>
      </xdr:nvSpPr>
      <xdr:spPr>
        <a:xfrm>
          <a:off x="19549110" y="414591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8198025-888C-45F5-B6BA-6C251CB7D793}" type="TxLink">
            <a:rPr lang="en-US" sz="1100" b="1" i="0" u="none" strike="noStrike">
              <a:solidFill>
                <a:srgbClr val="333333"/>
              </a:solidFill>
              <a:latin typeface="Arial" panose="020B0604020202020204" pitchFamily="34" charset="0"/>
              <a:cs typeface="Arial" panose="020B0604020202020204" pitchFamily="34" charset="0"/>
            </a:rPr>
            <a:pPr algn="ctr"/>
            <a:t>2/3</a:t>
          </a:fld>
          <a:endParaRPr lang="en-CA" sz="1100">
            <a:latin typeface="Arial" panose="020B0604020202020204" pitchFamily="34" charset="0"/>
            <a:cs typeface="Arial" panose="020B0604020202020204" pitchFamily="34" charset="0"/>
          </a:endParaRPr>
        </a:p>
      </xdr:txBody>
    </xdr:sp>
    <xdr:clientData/>
  </xdr:twoCellAnchor>
  <xdr:twoCellAnchor>
    <xdr:from>
      <xdr:col>5</xdr:col>
      <xdr:colOff>514350</xdr:colOff>
      <xdr:row>25</xdr:row>
      <xdr:rowOff>85725</xdr:rowOff>
    </xdr:from>
    <xdr:to>
      <xdr:col>5</xdr:col>
      <xdr:colOff>1190625</xdr:colOff>
      <xdr:row>25</xdr:row>
      <xdr:rowOff>304800</xdr:rowOff>
    </xdr:to>
    <xdr:sp macro="" textlink="Backend!$H$25">
      <xdr:nvSpPr>
        <xdr:cNvPr id="193" name="Rectangle 17">
          <a:extLst>
            <a:ext uri="{FF2B5EF4-FFF2-40B4-BE49-F238E27FC236}">
              <a16:creationId xmlns:a16="http://schemas.microsoft.com/office/drawing/2014/main" id="{6C2D37F7-262E-4229-9958-1362876BE815}"/>
            </a:ext>
          </a:extLst>
        </xdr:cNvPr>
        <xdr:cNvSpPr/>
      </xdr:nvSpPr>
      <xdr:spPr>
        <a:xfrm>
          <a:off x="7033260" y="7365365"/>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92BE7A0-0729-48EF-A915-1435823CD527}" type="TxLink">
            <a:rPr lang="en-US" sz="1100" b="1" i="0" u="none" strike="noStrike">
              <a:solidFill>
                <a:srgbClr val="333333"/>
              </a:solidFill>
              <a:latin typeface="Arial" panose="020B0604020202020204" pitchFamily="34" charset="0"/>
              <a:cs typeface="Arial" panose="020B0604020202020204" pitchFamily="34" charset="0"/>
            </a:rPr>
            <a:pPr algn="ctr"/>
            <a:t>4/4</a:t>
          </a:fld>
          <a:endParaRPr lang="en-CA" sz="1100">
            <a:latin typeface="Arial" panose="020B0604020202020204" pitchFamily="34" charset="0"/>
            <a:cs typeface="Arial" panose="020B0604020202020204" pitchFamily="34" charset="0"/>
          </a:endParaRPr>
        </a:p>
      </xdr:txBody>
    </xdr:sp>
    <xdr:clientData/>
  </xdr:twoCellAnchor>
  <xdr:twoCellAnchor>
    <xdr:from>
      <xdr:col>11</xdr:col>
      <xdr:colOff>514350</xdr:colOff>
      <xdr:row>15</xdr:row>
      <xdr:rowOff>85725</xdr:rowOff>
    </xdr:from>
    <xdr:to>
      <xdr:col>11</xdr:col>
      <xdr:colOff>1190625</xdr:colOff>
      <xdr:row>15</xdr:row>
      <xdr:rowOff>304800</xdr:rowOff>
    </xdr:to>
    <xdr:sp macro="" textlink="Backend!$H$56">
      <xdr:nvSpPr>
        <xdr:cNvPr id="194" name="Rectangle 9">
          <a:extLst>
            <a:ext uri="{FF2B5EF4-FFF2-40B4-BE49-F238E27FC236}">
              <a16:creationId xmlns:a16="http://schemas.microsoft.com/office/drawing/2014/main" id="{98AF5618-1B19-4DC2-8BB4-39BFB3D42334}"/>
            </a:ext>
          </a:extLst>
        </xdr:cNvPr>
        <xdr:cNvSpPr/>
      </xdr:nvSpPr>
      <xdr:spPr>
        <a:xfrm>
          <a:off x="15348585" y="3755390"/>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A173EB4-1CA9-4BE2-AA02-F16FEC1166A4}" type="TxLink">
            <a:rPr lang="en-US" sz="1100" b="1" i="0" u="none" strike="noStrike">
              <a:solidFill>
                <a:srgbClr val="333333"/>
              </a:solidFill>
              <a:latin typeface="Arial" panose="020B0604020202020204" pitchFamily="34" charset="0"/>
              <a:cs typeface="Arial" panose="020B0604020202020204" pitchFamily="34" charset="0"/>
            </a:rPr>
            <a:pPr algn="ctr"/>
            <a:t>2/7</a:t>
          </a:fld>
          <a:endParaRPr lang="en-CA" sz="1100">
            <a:latin typeface="Arial" panose="020B0604020202020204" pitchFamily="34" charset="0"/>
            <a:cs typeface="Arial" panose="020B0604020202020204" pitchFamily="34" charset="0"/>
          </a:endParaRPr>
        </a:p>
      </xdr:txBody>
    </xdr:sp>
    <xdr:clientData/>
  </xdr:twoCellAnchor>
  <xdr:twoCellAnchor>
    <xdr:from>
      <xdr:col>11</xdr:col>
      <xdr:colOff>514350</xdr:colOff>
      <xdr:row>16</xdr:row>
      <xdr:rowOff>85725</xdr:rowOff>
    </xdr:from>
    <xdr:to>
      <xdr:col>11</xdr:col>
      <xdr:colOff>1190625</xdr:colOff>
      <xdr:row>16</xdr:row>
      <xdr:rowOff>304800</xdr:rowOff>
    </xdr:to>
    <xdr:sp macro="" textlink="Backend!$H$57">
      <xdr:nvSpPr>
        <xdr:cNvPr id="195" name="Rectangle 9">
          <a:extLst>
            <a:ext uri="{FF2B5EF4-FFF2-40B4-BE49-F238E27FC236}">
              <a16:creationId xmlns:a16="http://schemas.microsoft.com/office/drawing/2014/main" id="{314FFB49-86BD-4A44-856D-AC91AB7EB66C}"/>
            </a:ext>
          </a:extLst>
        </xdr:cNvPr>
        <xdr:cNvSpPr/>
      </xdr:nvSpPr>
      <xdr:spPr>
        <a:xfrm>
          <a:off x="15348585" y="3755390"/>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4AAF105-E592-4805-8621-2C9313F04F0F}" type="TxLink">
            <a:rPr lang="en-US" sz="1100" b="1" i="0" u="none" strike="noStrike">
              <a:solidFill>
                <a:srgbClr val="333333"/>
              </a:solidFill>
              <a:latin typeface="Arial" panose="020B0604020202020204" pitchFamily="34" charset="0"/>
              <a:cs typeface="Arial" panose="020B0604020202020204" pitchFamily="34" charset="0"/>
            </a:rPr>
            <a:pPr algn="ctr"/>
            <a:t>5/19</a:t>
          </a:fld>
          <a:endParaRPr lang="en-CA" sz="1100">
            <a:latin typeface="Arial" panose="020B0604020202020204" pitchFamily="34" charset="0"/>
            <a:cs typeface="Arial" panose="020B0604020202020204" pitchFamily="34" charset="0"/>
          </a:endParaRPr>
        </a:p>
      </xdr:txBody>
    </xdr:sp>
    <xdr:clientData/>
  </xdr:twoCellAnchor>
  <xdr:twoCellAnchor>
    <xdr:from>
      <xdr:col>11</xdr:col>
      <xdr:colOff>514350</xdr:colOff>
      <xdr:row>17</xdr:row>
      <xdr:rowOff>85725</xdr:rowOff>
    </xdr:from>
    <xdr:to>
      <xdr:col>11</xdr:col>
      <xdr:colOff>1190625</xdr:colOff>
      <xdr:row>17</xdr:row>
      <xdr:rowOff>304800</xdr:rowOff>
    </xdr:to>
    <xdr:sp macro="" textlink="Backend!$H$58">
      <xdr:nvSpPr>
        <xdr:cNvPr id="196" name="Rectangle 9">
          <a:extLst>
            <a:ext uri="{FF2B5EF4-FFF2-40B4-BE49-F238E27FC236}">
              <a16:creationId xmlns:a16="http://schemas.microsoft.com/office/drawing/2014/main" id="{D30E4958-F437-4889-B514-7EB82EFE5D60}"/>
            </a:ext>
          </a:extLst>
        </xdr:cNvPr>
        <xdr:cNvSpPr/>
      </xdr:nvSpPr>
      <xdr:spPr>
        <a:xfrm>
          <a:off x="15348585" y="3755390"/>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2BC63E8-6F36-4A6E-A69B-87D963BCEB5B}" type="TxLink">
            <a:rPr lang="en-US" sz="1100" b="1" i="0" u="none" strike="noStrike">
              <a:solidFill>
                <a:srgbClr val="333333"/>
              </a:solidFill>
              <a:latin typeface="Arial" panose="020B0604020202020204" pitchFamily="34" charset="0"/>
              <a:cs typeface="Arial" panose="020B0604020202020204" pitchFamily="34" charset="0"/>
            </a:rPr>
            <a:pPr algn="ctr"/>
            <a:t>2/5</a:t>
          </a:fld>
          <a:endParaRPr lang="en-CA" sz="1100">
            <a:latin typeface="Arial" panose="020B0604020202020204" pitchFamily="34" charset="0"/>
            <a:cs typeface="Arial" panose="020B0604020202020204" pitchFamily="34" charset="0"/>
          </a:endParaRPr>
        </a:p>
      </xdr:txBody>
    </xdr:sp>
    <xdr:clientData/>
  </xdr:twoCellAnchor>
  <xdr:twoCellAnchor>
    <xdr:from>
      <xdr:col>11</xdr:col>
      <xdr:colOff>514350</xdr:colOff>
      <xdr:row>18</xdr:row>
      <xdr:rowOff>85725</xdr:rowOff>
    </xdr:from>
    <xdr:to>
      <xdr:col>11</xdr:col>
      <xdr:colOff>1190625</xdr:colOff>
      <xdr:row>18</xdr:row>
      <xdr:rowOff>304800</xdr:rowOff>
    </xdr:to>
    <xdr:sp macro="" textlink="Backend!$H$59">
      <xdr:nvSpPr>
        <xdr:cNvPr id="197" name="Rectangle 9">
          <a:extLst>
            <a:ext uri="{FF2B5EF4-FFF2-40B4-BE49-F238E27FC236}">
              <a16:creationId xmlns:a16="http://schemas.microsoft.com/office/drawing/2014/main" id="{96359824-6589-46F9-A6C1-C3355927FD33}"/>
            </a:ext>
          </a:extLst>
        </xdr:cNvPr>
        <xdr:cNvSpPr/>
      </xdr:nvSpPr>
      <xdr:spPr>
        <a:xfrm>
          <a:off x="15348585" y="3755390"/>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6228E47-A9AB-479C-85F2-2F37596ED2DB}" type="TxLink">
            <a:rPr lang="en-US" sz="1100" b="1" i="0" u="none" strike="noStrike">
              <a:solidFill>
                <a:srgbClr val="333333"/>
              </a:solidFill>
              <a:latin typeface="Arial" panose="020B0604020202020204" pitchFamily="34" charset="0"/>
              <a:cs typeface="Arial" panose="020B0604020202020204" pitchFamily="34" charset="0"/>
            </a:rPr>
            <a:pPr algn="ctr"/>
            <a:t>4/8</a:t>
          </a:fld>
          <a:endParaRPr lang="en-CA" sz="1100">
            <a:latin typeface="Arial" panose="020B0604020202020204" pitchFamily="34" charset="0"/>
            <a:cs typeface="Arial" panose="020B0604020202020204" pitchFamily="34" charset="0"/>
          </a:endParaRPr>
        </a:p>
      </xdr:txBody>
    </xdr:sp>
    <xdr:clientData/>
  </xdr:twoCellAnchor>
  <xdr:twoCellAnchor>
    <xdr:from>
      <xdr:col>11</xdr:col>
      <xdr:colOff>514350</xdr:colOff>
      <xdr:row>19</xdr:row>
      <xdr:rowOff>85725</xdr:rowOff>
    </xdr:from>
    <xdr:to>
      <xdr:col>11</xdr:col>
      <xdr:colOff>1190625</xdr:colOff>
      <xdr:row>19</xdr:row>
      <xdr:rowOff>304800</xdr:rowOff>
    </xdr:to>
    <xdr:sp macro="" textlink="Backend!$H$60">
      <xdr:nvSpPr>
        <xdr:cNvPr id="198" name="Rectangle 9">
          <a:extLst>
            <a:ext uri="{FF2B5EF4-FFF2-40B4-BE49-F238E27FC236}">
              <a16:creationId xmlns:a16="http://schemas.microsoft.com/office/drawing/2014/main" id="{88309FCE-8E1F-4A1B-A3F0-476BBD1EA51A}"/>
            </a:ext>
          </a:extLst>
        </xdr:cNvPr>
        <xdr:cNvSpPr/>
      </xdr:nvSpPr>
      <xdr:spPr>
        <a:xfrm>
          <a:off x="15348585" y="3755390"/>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E9E7BBE-F2A4-4B2E-B6FE-C609B927645C}" type="TxLink">
            <a:rPr lang="en-US" sz="1100" b="1" i="0" u="none" strike="noStrike">
              <a:solidFill>
                <a:srgbClr val="333333"/>
              </a:solidFill>
              <a:latin typeface="Arial" panose="020B0604020202020204" pitchFamily="34" charset="0"/>
              <a:cs typeface="Arial" panose="020B0604020202020204" pitchFamily="34" charset="0"/>
            </a:rPr>
            <a:pPr algn="ctr"/>
            <a:t>3/8</a:t>
          </a:fld>
          <a:endParaRPr lang="en-CA" sz="1100">
            <a:latin typeface="Arial" panose="020B0604020202020204" pitchFamily="34" charset="0"/>
            <a:cs typeface="Arial" panose="020B0604020202020204" pitchFamily="34" charset="0"/>
          </a:endParaRPr>
        </a:p>
      </xdr:txBody>
    </xdr:sp>
    <xdr:clientData/>
  </xdr:twoCellAnchor>
  <xdr:twoCellAnchor>
    <xdr:from>
      <xdr:col>11</xdr:col>
      <xdr:colOff>514350</xdr:colOff>
      <xdr:row>20</xdr:row>
      <xdr:rowOff>85725</xdr:rowOff>
    </xdr:from>
    <xdr:to>
      <xdr:col>11</xdr:col>
      <xdr:colOff>1190625</xdr:colOff>
      <xdr:row>20</xdr:row>
      <xdr:rowOff>304800</xdr:rowOff>
    </xdr:to>
    <xdr:sp macro="" textlink="Backend!$H$61">
      <xdr:nvSpPr>
        <xdr:cNvPr id="199" name="Rectangle 9">
          <a:extLst>
            <a:ext uri="{FF2B5EF4-FFF2-40B4-BE49-F238E27FC236}">
              <a16:creationId xmlns:a16="http://schemas.microsoft.com/office/drawing/2014/main" id="{240B755B-AA1B-4338-AA73-B2362C199D98}"/>
            </a:ext>
          </a:extLst>
        </xdr:cNvPr>
        <xdr:cNvSpPr/>
      </xdr:nvSpPr>
      <xdr:spPr>
        <a:xfrm>
          <a:off x="15348585" y="3755390"/>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B39A42D-0C82-4445-B9AF-098842C8097E}" type="TxLink">
            <a:rPr lang="en-US" sz="1100" b="1" i="0" u="none" strike="noStrike">
              <a:solidFill>
                <a:srgbClr val="333333"/>
              </a:solidFill>
              <a:latin typeface="Arial" panose="020B0604020202020204" pitchFamily="34" charset="0"/>
              <a:cs typeface="Arial" panose="020B0604020202020204" pitchFamily="34" charset="0"/>
            </a:rPr>
            <a:pPr algn="ctr"/>
            <a:t>1/10</a:t>
          </a:fld>
          <a:endParaRPr lang="en-CA" sz="1100">
            <a:latin typeface="Arial" panose="020B0604020202020204" pitchFamily="34" charset="0"/>
            <a:cs typeface="Arial" panose="020B0604020202020204" pitchFamily="34" charset="0"/>
          </a:endParaRPr>
        </a:p>
      </xdr:txBody>
    </xdr:sp>
    <xdr:clientData/>
  </xdr:twoCellAnchor>
  <xdr:twoCellAnchor>
    <xdr:from>
      <xdr:col>11</xdr:col>
      <xdr:colOff>514350</xdr:colOff>
      <xdr:row>21</xdr:row>
      <xdr:rowOff>85725</xdr:rowOff>
    </xdr:from>
    <xdr:to>
      <xdr:col>11</xdr:col>
      <xdr:colOff>1190625</xdr:colOff>
      <xdr:row>21</xdr:row>
      <xdr:rowOff>304800</xdr:rowOff>
    </xdr:to>
    <xdr:sp macro="" textlink="Backend!$H$62">
      <xdr:nvSpPr>
        <xdr:cNvPr id="200" name="Rectangle 9">
          <a:extLst>
            <a:ext uri="{FF2B5EF4-FFF2-40B4-BE49-F238E27FC236}">
              <a16:creationId xmlns:a16="http://schemas.microsoft.com/office/drawing/2014/main" id="{F4337A25-63B6-4133-B777-0DD1AF84A32C}"/>
            </a:ext>
          </a:extLst>
        </xdr:cNvPr>
        <xdr:cNvSpPr/>
      </xdr:nvSpPr>
      <xdr:spPr>
        <a:xfrm>
          <a:off x="15348585" y="3755390"/>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6590778-3A19-41F3-9369-04C22617219A}" type="TxLink">
            <a:rPr lang="en-US" sz="1100" b="1" i="0" u="none" strike="noStrike">
              <a:solidFill>
                <a:srgbClr val="333333"/>
              </a:solidFill>
              <a:latin typeface="Arial" panose="020B0604020202020204" pitchFamily="34" charset="0"/>
              <a:cs typeface="Arial" panose="020B0604020202020204" pitchFamily="34" charset="0"/>
            </a:rPr>
            <a:pPr algn="ctr"/>
            <a:t>2/5</a:t>
          </a:fld>
          <a:endParaRPr lang="en-CA" sz="1100">
            <a:latin typeface="Arial" panose="020B0604020202020204" pitchFamily="34" charset="0"/>
            <a:cs typeface="Arial" panose="020B0604020202020204" pitchFamily="34" charset="0"/>
          </a:endParaRPr>
        </a:p>
      </xdr:txBody>
    </xdr:sp>
    <xdr:clientData/>
  </xdr:twoCellAnchor>
  <xdr:twoCellAnchor>
    <xdr:from>
      <xdr:col>11</xdr:col>
      <xdr:colOff>514350</xdr:colOff>
      <xdr:row>22</xdr:row>
      <xdr:rowOff>85725</xdr:rowOff>
    </xdr:from>
    <xdr:to>
      <xdr:col>11</xdr:col>
      <xdr:colOff>1190625</xdr:colOff>
      <xdr:row>22</xdr:row>
      <xdr:rowOff>304800</xdr:rowOff>
    </xdr:to>
    <xdr:sp macro="" textlink="Backend!$H$63">
      <xdr:nvSpPr>
        <xdr:cNvPr id="203" name="Rectangle 9">
          <a:extLst>
            <a:ext uri="{FF2B5EF4-FFF2-40B4-BE49-F238E27FC236}">
              <a16:creationId xmlns:a16="http://schemas.microsoft.com/office/drawing/2014/main" id="{CD376BDD-3940-4BC0-BC1D-96566663160B}"/>
            </a:ext>
          </a:extLst>
        </xdr:cNvPr>
        <xdr:cNvSpPr/>
      </xdr:nvSpPr>
      <xdr:spPr>
        <a:xfrm>
          <a:off x="15348585" y="3755390"/>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AFC6F96-B44E-41B4-A8F0-D1E56A2AE581}" type="TxLink">
            <a:rPr lang="en-US" sz="1100" b="1" i="0" u="none" strike="noStrike">
              <a:solidFill>
                <a:srgbClr val="333333"/>
              </a:solidFill>
              <a:latin typeface="Arial" panose="020B0604020202020204" pitchFamily="34" charset="0"/>
              <a:cs typeface="Arial" panose="020B0604020202020204" pitchFamily="34" charset="0"/>
            </a:rPr>
            <a:pPr algn="ctr"/>
            <a:t>3/3</a:t>
          </a:fld>
          <a:endParaRPr lang="en-CA" sz="1100">
            <a:latin typeface="Arial" panose="020B0604020202020204" pitchFamily="34" charset="0"/>
            <a:cs typeface="Arial" panose="020B0604020202020204" pitchFamily="34" charset="0"/>
          </a:endParaRPr>
        </a:p>
      </xdr:txBody>
    </xdr:sp>
    <xdr:clientData/>
  </xdr:twoCellAnchor>
  <xdr:twoCellAnchor>
    <xdr:from>
      <xdr:col>11</xdr:col>
      <xdr:colOff>514350</xdr:colOff>
      <xdr:row>23</xdr:row>
      <xdr:rowOff>85725</xdr:rowOff>
    </xdr:from>
    <xdr:to>
      <xdr:col>11</xdr:col>
      <xdr:colOff>1190625</xdr:colOff>
      <xdr:row>23</xdr:row>
      <xdr:rowOff>304800</xdr:rowOff>
    </xdr:to>
    <xdr:sp macro="" textlink="Backend!$H$64">
      <xdr:nvSpPr>
        <xdr:cNvPr id="204" name="Rectangle 9">
          <a:extLst>
            <a:ext uri="{FF2B5EF4-FFF2-40B4-BE49-F238E27FC236}">
              <a16:creationId xmlns:a16="http://schemas.microsoft.com/office/drawing/2014/main" id="{56ED5DB4-752D-4122-9C7B-C0313ECB848F}"/>
            </a:ext>
          </a:extLst>
        </xdr:cNvPr>
        <xdr:cNvSpPr/>
      </xdr:nvSpPr>
      <xdr:spPr>
        <a:xfrm>
          <a:off x="15348585" y="3755390"/>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95D4C17-DB70-44FF-A0A5-76410DD68E9C}" type="TxLink">
            <a:rPr lang="en-US" sz="1100" b="1" i="0" u="none" strike="noStrike">
              <a:solidFill>
                <a:srgbClr val="333333"/>
              </a:solidFill>
              <a:latin typeface="Arial" panose="020B0604020202020204" pitchFamily="34" charset="0"/>
              <a:cs typeface="Arial" panose="020B0604020202020204" pitchFamily="34" charset="0"/>
            </a:rPr>
            <a:pPr algn="ctr"/>
            <a:t>2/2</a:t>
          </a:fld>
          <a:endParaRPr lang="en-CA" sz="1100">
            <a:latin typeface="Arial" panose="020B0604020202020204" pitchFamily="34" charset="0"/>
            <a:cs typeface="Arial" panose="020B0604020202020204" pitchFamily="34" charset="0"/>
          </a:endParaRPr>
        </a:p>
      </xdr:txBody>
    </xdr:sp>
    <xdr:clientData/>
  </xdr:twoCellAnchor>
  <xdr:twoCellAnchor>
    <xdr:from>
      <xdr:col>11</xdr:col>
      <xdr:colOff>514350</xdr:colOff>
      <xdr:row>24</xdr:row>
      <xdr:rowOff>85725</xdr:rowOff>
    </xdr:from>
    <xdr:to>
      <xdr:col>11</xdr:col>
      <xdr:colOff>1190625</xdr:colOff>
      <xdr:row>24</xdr:row>
      <xdr:rowOff>304800</xdr:rowOff>
    </xdr:to>
    <xdr:sp macro="" textlink="Backend!$H$65">
      <xdr:nvSpPr>
        <xdr:cNvPr id="207" name="Rectangle 9">
          <a:extLst>
            <a:ext uri="{FF2B5EF4-FFF2-40B4-BE49-F238E27FC236}">
              <a16:creationId xmlns:a16="http://schemas.microsoft.com/office/drawing/2014/main" id="{A925A3FB-B7D5-4528-A071-77DF8B0E06C5}"/>
            </a:ext>
          </a:extLst>
        </xdr:cNvPr>
        <xdr:cNvSpPr/>
      </xdr:nvSpPr>
      <xdr:spPr>
        <a:xfrm>
          <a:off x="15348585" y="3755390"/>
          <a:ext cx="675005" cy="216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D6367894-ECB6-459F-A3F8-095B3713F884}" type="TxLink">
            <a:rPr lang="en-US" sz="1100" b="1" i="0" u="none" strike="noStrike">
              <a:solidFill>
                <a:srgbClr val="333333"/>
              </a:solidFill>
              <a:latin typeface="Arial" panose="020B0604020202020204" pitchFamily="34" charset="0"/>
              <a:cs typeface="Arial" panose="020B0604020202020204" pitchFamily="34" charset="0"/>
            </a:rPr>
            <a:pPr algn="ctr"/>
            <a:t>4/7</a:t>
          </a:fld>
          <a:endParaRPr lang="en-CA" sz="1100">
            <a:latin typeface="Arial" panose="020B0604020202020204" pitchFamily="34" charset="0"/>
            <a:cs typeface="Arial" panose="020B0604020202020204" pitchFamily="34" charset="0"/>
          </a:endParaRPr>
        </a:p>
      </xdr:txBody>
    </xdr:sp>
    <xdr:clientData/>
  </xdr:twoCellAnchor>
  <xdr:twoCellAnchor>
    <xdr:from>
      <xdr:col>2</xdr:col>
      <xdr:colOff>520700</xdr:colOff>
      <xdr:row>25</xdr:row>
      <xdr:rowOff>98425</xdr:rowOff>
    </xdr:from>
    <xdr:to>
      <xdr:col>2</xdr:col>
      <xdr:colOff>1204595</xdr:colOff>
      <xdr:row>25</xdr:row>
      <xdr:rowOff>304800</xdr:rowOff>
    </xdr:to>
    <xdr:sp macro="" textlink="Backend!$H$20">
      <xdr:nvSpPr>
        <xdr:cNvPr id="208" name="Rectangle 17">
          <a:extLst>
            <a:ext uri="{FF2B5EF4-FFF2-40B4-BE49-F238E27FC236}">
              <a16:creationId xmlns:a16="http://schemas.microsoft.com/office/drawing/2014/main" id="{9F7BC5F4-E025-493A-9329-73AB2A05CB41}"/>
            </a:ext>
          </a:extLst>
        </xdr:cNvPr>
        <xdr:cNvSpPr/>
      </xdr:nvSpPr>
      <xdr:spPr>
        <a:xfrm>
          <a:off x="7033260" y="8154035"/>
          <a:ext cx="683895" cy="2089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8D0073F-1631-4204-9FDF-63895FDA7881}" type="TxLink">
            <a:rPr lang="en-US" sz="1100" b="1" i="0" u="none" strike="noStrike">
              <a:solidFill>
                <a:srgbClr val="333333"/>
              </a:solidFill>
              <a:latin typeface="Arial" panose="020B0604020202020204" pitchFamily="34" charset="0"/>
              <a:cs typeface="Arial" panose="020B0604020202020204" pitchFamily="34" charset="0"/>
            </a:rPr>
            <a:pPr algn="ctr"/>
            <a:t>2/4</a:t>
          </a:fld>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0.19067</cdr:x>
      <cdr:y>0.28704</cdr:y>
    </cdr:from>
    <cdr:to>
      <cdr:x>0.79867</cdr:x>
      <cdr:y>0.40165</cdr:y>
    </cdr:to>
    <cdr:sp macro="" textlink="Backend!$H$84">
      <cdr:nvSpPr>
        <cdr:cNvPr id="2" name="TextBox 1">
          <a:extLst xmlns:a="http://schemas.openxmlformats.org/drawingml/2006/main">
            <a:ext uri="{FF2B5EF4-FFF2-40B4-BE49-F238E27FC236}">
              <a16:creationId xmlns:a16="http://schemas.microsoft.com/office/drawing/2014/main" id="{F674A699-9B2B-2886-9F8E-C02FCF3BC75D}"/>
            </a:ext>
          </a:extLst>
        </cdr:cNvPr>
        <cdr:cNvSpPr txBox="1"/>
      </cdr:nvSpPr>
      <cdr:spPr>
        <a:xfrm xmlns:a="http://schemas.openxmlformats.org/drawingml/2006/main">
          <a:off x="996953" y="1016249"/>
          <a:ext cx="3178968" cy="40577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9F15EB7B-86A7-40AC-9B0D-DEB3CF1F5775}" type="TxLink">
            <a:rPr lang="en-US" sz="2800" b="1" i="0" u="none" strike="noStrike">
              <a:solidFill>
                <a:srgbClr val="333333"/>
              </a:solidFill>
              <a:latin typeface="Arial" panose="020B0604020202020204" pitchFamily="34" charset="0"/>
              <a:cs typeface="Arial" panose="020B0604020202020204" pitchFamily="34" charset="0"/>
            </a:rPr>
            <a:pPr algn="ctr"/>
            <a:t>108/291</a:t>
          </a:fld>
          <a:endParaRPr lang="en-CA" sz="16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0.16562</cdr:x>
      <cdr:y>0.39132</cdr:y>
    </cdr:from>
    <cdr:to>
      <cdr:x>0.82827</cdr:x>
      <cdr:y>0.50782</cdr:y>
    </cdr:to>
    <cdr:sp macro="" textlink="">
      <cdr:nvSpPr>
        <cdr:cNvPr id="3" name="TextBox 1">
          <a:extLst xmlns:a="http://schemas.openxmlformats.org/drawingml/2006/main">
            <a:ext uri="{FF2B5EF4-FFF2-40B4-BE49-F238E27FC236}">
              <a16:creationId xmlns:a16="http://schemas.microsoft.com/office/drawing/2014/main" id="{F61D5F97-F8B3-BCB1-C446-67FDF9954589}"/>
            </a:ext>
          </a:extLst>
        </cdr:cNvPr>
        <cdr:cNvSpPr txBox="1"/>
      </cdr:nvSpPr>
      <cdr:spPr>
        <a:xfrm xmlns:a="http://schemas.openxmlformats.org/drawingml/2006/main">
          <a:off x="865983" y="1385446"/>
          <a:ext cx="3464719" cy="41246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i="0" u="none" strike="noStrike">
              <a:solidFill>
                <a:srgbClr val="333333"/>
              </a:solidFill>
              <a:latin typeface="Arial" panose="020B0604020202020204" pitchFamily="34" charset="0"/>
              <a:cs typeface="Arial" panose="020B0604020202020204" pitchFamily="34" charset="0"/>
            </a:rPr>
            <a:t>Statements</a:t>
          </a:r>
          <a:r>
            <a:rPr lang="en-US" sz="1050" b="1" i="0" u="none" strike="noStrike">
              <a:solidFill>
                <a:srgbClr val="333333"/>
              </a:solidFill>
              <a:latin typeface="Arial" panose="020B0604020202020204" pitchFamily="34" charset="0"/>
              <a:cs typeface="Arial" panose="020B0604020202020204" pitchFamily="34" charset="0"/>
            </a:rPr>
            <a:t> </a:t>
          </a:r>
          <a:r>
            <a:rPr lang="en-US" sz="1600" b="1" i="0" u="none" strike="noStrike">
              <a:solidFill>
                <a:srgbClr val="333333"/>
              </a:solidFill>
              <a:latin typeface="Arial" panose="020B0604020202020204" pitchFamily="34" charset="0"/>
              <a:cs typeface="Arial" panose="020B0604020202020204" pitchFamily="34" charset="0"/>
            </a:rPr>
            <a:t>Included</a:t>
          </a:r>
          <a:endParaRPr lang="en-CA" sz="1050">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0.01688</cdr:x>
      <cdr:y>0.20238</cdr:y>
    </cdr:from>
    <cdr:to>
      <cdr:x>0.89015</cdr:x>
      <cdr:y>0.31699</cdr:y>
    </cdr:to>
    <cdr:sp macro="" textlink="Backend!$H$12">
      <cdr:nvSpPr>
        <cdr:cNvPr id="2" name="TextBox 1">
          <a:extLst xmlns:a="http://schemas.openxmlformats.org/drawingml/2006/main">
            <a:ext uri="{FF2B5EF4-FFF2-40B4-BE49-F238E27FC236}">
              <a16:creationId xmlns:a16="http://schemas.microsoft.com/office/drawing/2014/main" id="{F674A699-9B2B-2886-9F8E-C02FCF3BC75D}"/>
            </a:ext>
          </a:extLst>
        </cdr:cNvPr>
        <cdr:cNvSpPr txBox="1"/>
      </cdr:nvSpPr>
      <cdr:spPr>
        <a:xfrm xmlns:a="http://schemas.openxmlformats.org/drawingml/2006/main">
          <a:off x="39461" y="474399"/>
          <a:ext cx="2041071" cy="26865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F098D797-045A-4D86-B311-A0FE664531D2}" type="TxLink">
            <a:rPr lang="en-US" sz="2400" b="1" i="0" u="none" strike="noStrike">
              <a:solidFill>
                <a:srgbClr val="333333"/>
              </a:solidFill>
              <a:latin typeface="Arial" panose="020B0604020202020204" pitchFamily="34" charset="0"/>
              <a:cs typeface="Arial" panose="020B0604020202020204" pitchFamily="34" charset="0"/>
            </a:rPr>
            <a:pPr algn="ctr"/>
            <a:t>14/27</a:t>
          </a:fld>
          <a:endParaRPr lang="en-CA" sz="5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0.31827</cdr:y>
    </cdr:from>
    <cdr:to>
      <cdr:x>0.94837</cdr:x>
      <cdr:y>0.43477</cdr:y>
    </cdr:to>
    <cdr:sp macro="" textlink="">
      <cdr:nvSpPr>
        <cdr:cNvPr id="3" name="TextBox 1">
          <a:extLst xmlns:a="http://schemas.openxmlformats.org/drawingml/2006/main">
            <a:ext uri="{FF2B5EF4-FFF2-40B4-BE49-F238E27FC236}">
              <a16:creationId xmlns:a16="http://schemas.microsoft.com/office/drawing/2014/main" id="{F61D5F97-F8B3-BCB1-C446-67FDF9954589}"/>
            </a:ext>
          </a:extLst>
        </cdr:cNvPr>
        <cdr:cNvSpPr txBox="1"/>
      </cdr:nvSpPr>
      <cdr:spPr>
        <a:xfrm xmlns:a="http://schemas.openxmlformats.org/drawingml/2006/main">
          <a:off x="0" y="746054"/>
          <a:ext cx="2216603" cy="27308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50" b="1" i="0" u="none" strike="noStrike">
              <a:solidFill>
                <a:srgbClr val="333333"/>
              </a:solidFill>
              <a:latin typeface="Arial" panose="020B0604020202020204" pitchFamily="34" charset="0"/>
              <a:cs typeface="Arial" panose="020B0604020202020204" pitchFamily="34" charset="0"/>
            </a:rPr>
            <a:t>Statements Included</a:t>
          </a:r>
          <a:endParaRPr lang="en-CA" sz="1050">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0.05703</cdr:x>
      <cdr:y>0.23422</cdr:y>
    </cdr:from>
    <cdr:to>
      <cdr:x>0.92346</cdr:x>
      <cdr:y>0.35073</cdr:y>
    </cdr:to>
    <cdr:sp macro="" textlink="Backend!$H$16">
      <cdr:nvSpPr>
        <cdr:cNvPr id="2" name="TextBox 1">
          <a:extLst xmlns:a="http://schemas.openxmlformats.org/drawingml/2006/main">
            <a:ext uri="{FF2B5EF4-FFF2-40B4-BE49-F238E27FC236}">
              <a16:creationId xmlns:a16="http://schemas.microsoft.com/office/drawing/2014/main" id="{F674A699-9B2B-2886-9F8E-C02FCF3BC75D}"/>
            </a:ext>
          </a:extLst>
        </cdr:cNvPr>
        <cdr:cNvSpPr txBox="1"/>
      </cdr:nvSpPr>
      <cdr:spPr>
        <a:xfrm xmlns:a="http://schemas.openxmlformats.org/drawingml/2006/main">
          <a:off x="133441" y="548080"/>
          <a:ext cx="2027463" cy="27263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92937C41-B4F5-411A-B491-B51E469C6F54}" type="TxLink">
            <a:rPr lang="en-US" sz="2400" b="1" i="0" u="none" strike="noStrike">
              <a:solidFill>
                <a:srgbClr val="333333"/>
              </a:solidFill>
              <a:latin typeface="Arial" panose="020B0604020202020204" pitchFamily="34" charset="0"/>
              <a:cs typeface="Arial" panose="020B0604020202020204" pitchFamily="34" charset="0"/>
            </a:rPr>
            <a:pPr algn="ctr"/>
            <a:t>4/6</a:t>
          </a:fld>
          <a:endParaRPr lang="en-CA" sz="9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0.01051</cdr:x>
      <cdr:y>0.36177</cdr:y>
    </cdr:from>
    <cdr:to>
      <cdr:x>0.97289</cdr:x>
      <cdr:y>0.47827</cdr:y>
    </cdr:to>
    <cdr:sp macro="" textlink="">
      <cdr:nvSpPr>
        <cdr:cNvPr id="3" name="TextBox 1">
          <a:extLst xmlns:a="http://schemas.openxmlformats.org/drawingml/2006/main">
            <a:ext uri="{FF2B5EF4-FFF2-40B4-BE49-F238E27FC236}">
              <a16:creationId xmlns:a16="http://schemas.microsoft.com/office/drawing/2014/main" id="{F61D5F97-F8B3-BCB1-C446-67FDF9954589}"/>
            </a:ext>
          </a:extLst>
        </cdr:cNvPr>
        <cdr:cNvSpPr txBox="1"/>
      </cdr:nvSpPr>
      <cdr:spPr>
        <a:xfrm xmlns:a="http://schemas.openxmlformats.org/drawingml/2006/main">
          <a:off x="24583" y="846547"/>
          <a:ext cx="2251983" cy="27261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ctr"/>
          <a:r>
            <a:rPr lang="en-US" sz="1050" b="1" i="0" u="none" strike="noStrike">
              <a:solidFill>
                <a:srgbClr val="333333"/>
              </a:solidFill>
              <a:latin typeface="Arial" panose="020B0604020202020204" pitchFamily="34" charset="0"/>
              <a:ea typeface="+mn-ea"/>
              <a:cs typeface="Arial" panose="020B0604020202020204" pitchFamily="34" charset="0"/>
            </a:rPr>
            <a:t>Statements Included</a:t>
          </a:r>
          <a:endParaRPr lang="en-CA" sz="1050" b="1" i="0" u="none" strike="noStrike">
            <a:solidFill>
              <a:srgbClr val="333333"/>
            </a:solidFill>
            <a:latin typeface="Arial" panose="020B0604020202020204" pitchFamily="34" charset="0"/>
            <a:ea typeface="+mn-ea"/>
            <a:cs typeface="Arial" panose="020B0604020202020204"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0.02617</cdr:x>
      <cdr:y>0.20835</cdr:y>
    </cdr:from>
    <cdr:to>
      <cdr:x>0.89551</cdr:x>
      <cdr:y>0.32486</cdr:y>
    </cdr:to>
    <cdr:sp macro="" textlink="Backend!$H$21">
      <cdr:nvSpPr>
        <cdr:cNvPr id="2" name="TextBox 1">
          <a:extLst xmlns:a="http://schemas.openxmlformats.org/drawingml/2006/main">
            <a:ext uri="{FF2B5EF4-FFF2-40B4-BE49-F238E27FC236}">
              <a16:creationId xmlns:a16="http://schemas.microsoft.com/office/drawing/2014/main" id="{F674A699-9B2B-2886-9F8E-C02FCF3BC75D}"/>
            </a:ext>
          </a:extLst>
        </cdr:cNvPr>
        <cdr:cNvSpPr txBox="1"/>
      </cdr:nvSpPr>
      <cdr:spPr>
        <a:xfrm xmlns:a="http://schemas.openxmlformats.org/drawingml/2006/main">
          <a:off x="61232" y="487550"/>
          <a:ext cx="2034268" cy="27263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5067BEA9-907B-434C-8B7C-96C83E03D6A3}" type="TxLink">
            <a:rPr lang="en-US" sz="2400" b="1" i="0" u="none" strike="noStrike">
              <a:solidFill>
                <a:srgbClr val="333333"/>
              </a:solidFill>
              <a:latin typeface="Arial" panose="020B0604020202020204" pitchFamily="34" charset="0"/>
              <a:cs typeface="Arial" panose="020B0604020202020204" pitchFamily="34" charset="0"/>
            </a:rPr>
            <a:pPr algn="ctr"/>
            <a:t>9/11</a:t>
          </a:fld>
          <a:endParaRPr lang="en-CA" sz="9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0.34432</cdr:y>
    </cdr:from>
    <cdr:to>
      <cdr:x>0.94494</cdr:x>
      <cdr:y>0.46082</cdr:y>
    </cdr:to>
    <cdr:sp macro="" textlink="">
      <cdr:nvSpPr>
        <cdr:cNvPr id="3" name="TextBox 1">
          <a:extLst xmlns:a="http://schemas.openxmlformats.org/drawingml/2006/main">
            <a:ext uri="{FF2B5EF4-FFF2-40B4-BE49-F238E27FC236}">
              <a16:creationId xmlns:a16="http://schemas.microsoft.com/office/drawing/2014/main" id="{F61D5F97-F8B3-BCB1-C446-67FDF9954589}"/>
            </a:ext>
          </a:extLst>
        </cdr:cNvPr>
        <cdr:cNvSpPr txBox="1"/>
      </cdr:nvSpPr>
      <cdr:spPr>
        <a:xfrm xmlns:a="http://schemas.openxmlformats.org/drawingml/2006/main">
          <a:off x="0" y="805703"/>
          <a:ext cx="2211159" cy="27261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ctr"/>
          <a:r>
            <a:rPr lang="en-US" sz="1050" b="1" i="0" u="none" strike="noStrike">
              <a:solidFill>
                <a:srgbClr val="333333"/>
              </a:solidFill>
              <a:latin typeface="Arial" panose="020B0604020202020204" pitchFamily="34" charset="0"/>
              <a:ea typeface="+mn-ea"/>
              <a:cs typeface="Arial" panose="020B0604020202020204" pitchFamily="34" charset="0"/>
            </a:rPr>
            <a:t>Statements Included</a:t>
          </a:r>
          <a:endParaRPr lang="en-CA" sz="1050" b="1" i="0" u="none" strike="noStrike">
            <a:solidFill>
              <a:srgbClr val="333333"/>
            </a:solidFill>
            <a:latin typeface="Arial" panose="020B0604020202020204" pitchFamily="34" charset="0"/>
            <a:ea typeface="+mn-ea"/>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0.02551</cdr:x>
      <cdr:y>0.21746</cdr:y>
    </cdr:from>
    <cdr:to>
      <cdr:x>0.90065</cdr:x>
      <cdr:y>0.35217</cdr:y>
    </cdr:to>
    <cdr:sp macro="" textlink="Backend!$H$26">
      <cdr:nvSpPr>
        <cdr:cNvPr id="2" name="TextBox 1">
          <a:extLst xmlns:a="http://schemas.openxmlformats.org/drawingml/2006/main">
            <a:ext uri="{FF2B5EF4-FFF2-40B4-BE49-F238E27FC236}">
              <a16:creationId xmlns:a16="http://schemas.microsoft.com/office/drawing/2014/main" id="{F674A699-9B2B-2886-9F8E-C02FCF3BC75D}"/>
            </a:ext>
          </a:extLst>
        </cdr:cNvPr>
        <cdr:cNvSpPr txBox="1"/>
      </cdr:nvSpPr>
      <cdr:spPr>
        <a:xfrm xmlns:a="http://schemas.openxmlformats.org/drawingml/2006/main">
          <a:off x="58734" y="500679"/>
          <a:ext cx="2014904" cy="31015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60425D6C-17E3-4953-AB80-BDC957353AFA}" type="TxLink">
            <a:rPr lang="en-US" sz="2400" b="1" i="0" u="none" strike="noStrike">
              <a:solidFill>
                <a:srgbClr val="333333"/>
              </a:solidFill>
              <a:latin typeface="Arial" panose="020B0604020202020204" pitchFamily="34" charset="0"/>
              <a:cs typeface="Arial" panose="020B0604020202020204" pitchFamily="34" charset="0"/>
            </a:rPr>
            <a:pPr algn="ctr"/>
            <a:t>6/8</a:t>
          </a:fld>
          <a:endParaRPr lang="en-CA" sz="28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0.00323</cdr:x>
      <cdr:y>0.34952</cdr:y>
    </cdr:from>
    <cdr:to>
      <cdr:x>0.95793</cdr:x>
      <cdr:y>0.47088</cdr:y>
    </cdr:to>
    <cdr:sp macro="" textlink="">
      <cdr:nvSpPr>
        <cdr:cNvPr id="3" name="TextBox 1">
          <a:extLst xmlns:a="http://schemas.openxmlformats.org/drawingml/2006/main">
            <a:ext uri="{FF2B5EF4-FFF2-40B4-BE49-F238E27FC236}">
              <a16:creationId xmlns:a16="http://schemas.microsoft.com/office/drawing/2014/main" id="{F61D5F97-F8B3-BCB1-C446-67FDF9954589}"/>
            </a:ext>
          </a:extLst>
        </cdr:cNvPr>
        <cdr:cNvSpPr txBox="1"/>
      </cdr:nvSpPr>
      <cdr:spPr>
        <a:xfrm xmlns:a="http://schemas.openxmlformats.org/drawingml/2006/main">
          <a:off x="7446" y="804725"/>
          <a:ext cx="2198077" cy="27941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ctr"/>
          <a:r>
            <a:rPr lang="en-US" sz="1050" b="1" i="0" u="none" strike="noStrike">
              <a:solidFill>
                <a:srgbClr val="333333"/>
              </a:solidFill>
              <a:latin typeface="Arial" panose="020B0604020202020204" pitchFamily="34" charset="0"/>
              <a:ea typeface="+mn-ea"/>
              <a:cs typeface="Arial" panose="020B0604020202020204" pitchFamily="34" charset="0"/>
            </a:rPr>
            <a:t>Statements Included</a:t>
          </a:r>
          <a:endParaRPr lang="en-CA" sz="1050" b="1" i="0" u="none" strike="noStrike">
            <a:solidFill>
              <a:srgbClr val="333333"/>
            </a:solidFill>
            <a:latin typeface="Arial" panose="020B0604020202020204" pitchFamily="34" charset="0"/>
            <a:ea typeface="+mn-ea"/>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0.0382</cdr:x>
      <cdr:y>0.22139</cdr:y>
    </cdr:from>
    <cdr:to>
      <cdr:x>0.90405</cdr:x>
      <cdr:y>0.3357</cdr:y>
    </cdr:to>
    <cdr:sp macro="" textlink="Backend!$H$51">
      <cdr:nvSpPr>
        <cdr:cNvPr id="2" name="TextBox 1">
          <a:extLst xmlns:a="http://schemas.openxmlformats.org/drawingml/2006/main">
            <a:ext uri="{FF2B5EF4-FFF2-40B4-BE49-F238E27FC236}">
              <a16:creationId xmlns:a16="http://schemas.microsoft.com/office/drawing/2014/main" id="{F674A699-9B2B-2886-9F8E-C02FCF3BC75D}"/>
            </a:ext>
          </a:extLst>
        </cdr:cNvPr>
        <cdr:cNvSpPr txBox="1"/>
      </cdr:nvSpPr>
      <cdr:spPr>
        <a:xfrm xmlns:a="http://schemas.openxmlformats.org/drawingml/2006/main">
          <a:off x="87925" y="509585"/>
          <a:ext cx="1992922" cy="26310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E349671E-8C6C-464E-B8DC-27AE5ECFB7E4}" type="TxLink">
            <a:rPr lang="en-US" sz="2400" b="1" i="0" u="none" strike="noStrike">
              <a:solidFill>
                <a:srgbClr val="333333"/>
              </a:solidFill>
              <a:latin typeface="Arial" panose="020B0604020202020204" pitchFamily="34" charset="0"/>
              <a:cs typeface="Arial" panose="020B0604020202020204" pitchFamily="34" charset="0"/>
            </a:rPr>
            <a:pPr algn="ctr"/>
            <a:t>12/19</a:t>
          </a:fld>
          <a:endParaRPr lang="en-CA" sz="2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0.3547</cdr:y>
    </cdr:from>
    <cdr:to>
      <cdr:x>0.98044</cdr:x>
      <cdr:y>0.46648</cdr:y>
    </cdr:to>
    <cdr:sp macro="" textlink="">
      <cdr:nvSpPr>
        <cdr:cNvPr id="3" name="TextBox 1">
          <a:extLst xmlns:a="http://schemas.openxmlformats.org/drawingml/2006/main">
            <a:ext uri="{FF2B5EF4-FFF2-40B4-BE49-F238E27FC236}">
              <a16:creationId xmlns:a16="http://schemas.microsoft.com/office/drawing/2014/main" id="{F61D5F97-F8B3-BCB1-C446-67FDF9954589}"/>
            </a:ext>
          </a:extLst>
        </cdr:cNvPr>
        <cdr:cNvSpPr txBox="1"/>
      </cdr:nvSpPr>
      <cdr:spPr>
        <a:xfrm xmlns:a="http://schemas.openxmlformats.org/drawingml/2006/main">
          <a:off x="0" y="816417"/>
          <a:ext cx="2256693" cy="25728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ctr"/>
          <a:r>
            <a:rPr lang="en-US" sz="1050" b="1" i="0" u="none" strike="noStrike">
              <a:solidFill>
                <a:srgbClr val="333333"/>
              </a:solidFill>
              <a:latin typeface="Arial" panose="020B0604020202020204" pitchFamily="34" charset="0"/>
              <a:ea typeface="+mn-ea"/>
              <a:cs typeface="Arial" panose="020B0604020202020204" pitchFamily="34" charset="0"/>
            </a:rPr>
            <a:t>Statements Included</a:t>
          </a:r>
          <a:endParaRPr lang="en-CA" sz="1050" b="1" i="0" u="none" strike="noStrike">
            <a:solidFill>
              <a:srgbClr val="333333"/>
            </a:solidFill>
            <a:latin typeface="Arial" panose="020B0604020202020204" pitchFamily="34" charset="0"/>
            <a:ea typeface="+mn-ea"/>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0.03294</cdr:x>
      <cdr:y>0.23574</cdr:y>
    </cdr:from>
    <cdr:to>
      <cdr:x>0.94032</cdr:x>
      <cdr:y>0.35225</cdr:y>
    </cdr:to>
    <cdr:sp macro="" textlink="Backend!$H$72">
      <cdr:nvSpPr>
        <cdr:cNvPr id="2" name="TextBox 1">
          <a:extLst xmlns:a="http://schemas.openxmlformats.org/drawingml/2006/main">
            <a:ext uri="{FF2B5EF4-FFF2-40B4-BE49-F238E27FC236}">
              <a16:creationId xmlns:a16="http://schemas.microsoft.com/office/drawing/2014/main" id="{F674A699-9B2B-2886-9F8E-C02FCF3BC75D}"/>
            </a:ext>
          </a:extLst>
        </cdr:cNvPr>
        <cdr:cNvSpPr txBox="1"/>
      </cdr:nvSpPr>
      <cdr:spPr>
        <a:xfrm xmlns:a="http://schemas.openxmlformats.org/drawingml/2006/main">
          <a:off x="74838" y="535572"/>
          <a:ext cx="2061482" cy="264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88E8D11C-2A2C-4EB4-BB81-2E8C8DA802B5}" type="TxLink">
            <a:rPr lang="en-US" sz="2400" b="1" i="0" u="none" strike="noStrike">
              <a:solidFill>
                <a:srgbClr val="333333"/>
              </a:solidFill>
              <a:latin typeface="Arial" panose="020B0604020202020204" pitchFamily="34" charset="0"/>
              <a:cs typeface="Arial" panose="020B0604020202020204" pitchFamily="34" charset="0"/>
            </a:rPr>
            <a:pPr algn="ctr"/>
            <a:t>3/17</a:t>
          </a:fld>
          <a:endParaRPr lang="en-CA" sz="2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0.349</cdr:y>
    </cdr:from>
    <cdr:to>
      <cdr:x>0.97326</cdr:x>
      <cdr:y>0.4655</cdr:y>
    </cdr:to>
    <cdr:sp macro="" textlink="">
      <cdr:nvSpPr>
        <cdr:cNvPr id="3" name="TextBox 1">
          <a:extLst xmlns:a="http://schemas.openxmlformats.org/drawingml/2006/main">
            <a:ext uri="{FF2B5EF4-FFF2-40B4-BE49-F238E27FC236}">
              <a16:creationId xmlns:a16="http://schemas.microsoft.com/office/drawing/2014/main" id="{F61D5F97-F8B3-BCB1-C446-67FDF9954589}"/>
            </a:ext>
          </a:extLst>
        </cdr:cNvPr>
        <cdr:cNvSpPr txBox="1"/>
      </cdr:nvSpPr>
      <cdr:spPr>
        <a:xfrm xmlns:a="http://schemas.openxmlformats.org/drawingml/2006/main">
          <a:off x="0" y="792898"/>
          <a:ext cx="2211159" cy="26467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ctr"/>
          <a:r>
            <a:rPr lang="en-US" sz="1050" b="1" i="0" u="none" strike="noStrike">
              <a:solidFill>
                <a:srgbClr val="333333"/>
              </a:solidFill>
              <a:latin typeface="Arial" panose="020B0604020202020204" pitchFamily="34" charset="0"/>
              <a:ea typeface="+mn-ea"/>
              <a:cs typeface="Arial" panose="020B0604020202020204" pitchFamily="34" charset="0"/>
            </a:rPr>
            <a:t>Statements Included</a:t>
          </a:r>
          <a:endParaRPr lang="en-CA" sz="1050" b="1" i="0" u="none" strike="noStrike">
            <a:solidFill>
              <a:srgbClr val="333333"/>
            </a:solidFill>
            <a:latin typeface="Arial" panose="020B0604020202020204" pitchFamily="34" charset="0"/>
            <a:ea typeface="+mn-ea"/>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Info-Tech Standard">
      <a:dk1>
        <a:srgbClr val="333333"/>
      </a:dk1>
      <a:lt1>
        <a:srgbClr val="FFFFFF"/>
      </a:lt1>
      <a:dk2>
        <a:srgbClr val="222222"/>
      </a:dk2>
      <a:lt2>
        <a:srgbClr val="EEEEEE"/>
      </a:lt2>
      <a:accent1>
        <a:srgbClr val="29475F"/>
      </a:accent1>
      <a:accent2>
        <a:srgbClr val="6293BB"/>
      </a:accent2>
      <a:accent3>
        <a:srgbClr val="CADAE8"/>
      </a:accent3>
      <a:accent4>
        <a:srgbClr val="CED990"/>
      </a:accent4>
      <a:accent5>
        <a:srgbClr val="D6D6D6"/>
      </a:accent5>
      <a:accent6>
        <a:srgbClr val="FFFFFF"/>
      </a:accent6>
      <a:hlink>
        <a:srgbClr val="2576B7"/>
      </a:hlink>
      <a:folHlink>
        <a:srgbClr val="C7770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nfotech.com/research/data-security-policy-template" TargetMode="External"/><Relationship Id="rId13" Type="http://schemas.openxmlformats.org/officeDocument/2006/relationships/hyperlink" Target="https://www.infotech.com/research/physical-and-environmental-security-policy-template" TargetMode="External"/><Relationship Id="rId18" Type="http://schemas.openxmlformats.org/officeDocument/2006/relationships/hyperlink" Target="https://www.infotech.com/research/system-configuration-and-change-management-policy-template" TargetMode="External"/><Relationship Id="rId3" Type="http://schemas.openxmlformats.org/officeDocument/2006/relationships/hyperlink" Target="https://www.infotech.com/research/application-security-policy-template" TargetMode="External"/><Relationship Id="rId7" Type="http://schemas.openxmlformats.org/officeDocument/2006/relationships/hyperlink" Target="https://www.infotech.com/research/compliance-and-audit-management-policy-template" TargetMode="External"/><Relationship Id="rId12" Type="http://schemas.openxmlformats.org/officeDocument/2006/relationships/hyperlink" Target="https://www.infotech.com/research/network-and-communications-security-policy-template" TargetMode="External"/><Relationship Id="rId17" Type="http://schemas.openxmlformats.org/officeDocument/2006/relationships/hyperlink" Target="https://www.infotech.com/research/security-threat-detection-policy-template" TargetMode="External"/><Relationship Id="rId2" Type="http://schemas.openxmlformats.org/officeDocument/2006/relationships/hyperlink" Target="https://www.infotech.com/research/acceptable-use-of-technology-policy-template" TargetMode="External"/><Relationship Id="rId16" Type="http://schemas.openxmlformats.org/officeDocument/2006/relationships/hyperlink" Target="https://www.infotech.com/research/security-risk-management-policy-template" TargetMode="External"/><Relationship Id="rId20" Type="http://schemas.openxmlformats.org/officeDocument/2006/relationships/printerSettings" Target="../printerSettings/printerSettings5.bin"/><Relationship Id="rId1" Type="http://schemas.openxmlformats.org/officeDocument/2006/relationships/hyperlink" Target="https://www.infotech.com/research/human-resource-security-policy-template-8c024fce-97ea-4a94-aaae-e07a37ea87b1" TargetMode="External"/><Relationship Id="rId6" Type="http://schemas.openxmlformats.org/officeDocument/2006/relationships/hyperlink" Target="https://www.infotech.com/research/cloud-security-policy-template" TargetMode="External"/><Relationship Id="rId11" Type="http://schemas.openxmlformats.org/officeDocument/2006/relationships/hyperlink" Target="https://www.infotech.com/research/information-security-policy-template" TargetMode="External"/><Relationship Id="rId5" Type="http://schemas.openxmlformats.org/officeDocument/2006/relationships/hyperlink" Target="https://www.infotech.com/research/backup-and-recovery-policy-template" TargetMode="External"/><Relationship Id="rId15" Type="http://schemas.openxmlformats.org/officeDocument/2006/relationships/hyperlink" Target="https://www.infotech.com/research/security-incident-management-policy-template" TargetMode="External"/><Relationship Id="rId10" Type="http://schemas.openxmlformats.org/officeDocument/2006/relationships/hyperlink" Target="https://www.infotech.com/research/identity-and-access-management-policy-template" TargetMode="External"/><Relationship Id="rId19" Type="http://schemas.openxmlformats.org/officeDocument/2006/relationships/hyperlink" Target="https://www.infotech.com/research/vulnerability-management-policy-template" TargetMode="External"/><Relationship Id="rId4" Type="http://schemas.openxmlformats.org/officeDocument/2006/relationships/hyperlink" Target="https://www.infotech.com/research/asset-management-policy-template" TargetMode="External"/><Relationship Id="rId9" Type="http://schemas.openxmlformats.org/officeDocument/2006/relationships/hyperlink" Target="https://www.infotech.com/research/endpoint-security-policy-template" TargetMode="External"/><Relationship Id="rId14" Type="http://schemas.openxmlformats.org/officeDocument/2006/relationships/hyperlink" Target="https://www.infotech.com/research/security-awareness-and-training-policy-templat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P8"/>
  <sheetViews>
    <sheetView showGridLines="0" tabSelected="1" zoomScale="90" zoomScaleNormal="90" workbookViewId="0"/>
  </sheetViews>
  <sheetFormatPr defaultColWidth="9.1796875" defaultRowHeight="12.5" x14ac:dyDescent="0.25"/>
  <cols>
    <col min="1" max="1" width="2.81640625" style="1" customWidth="1"/>
    <col min="2" max="3" width="9.1796875" style="1"/>
    <col min="4" max="4" width="4.453125" style="1" customWidth="1"/>
    <col min="5" max="5" width="25.81640625" style="1" customWidth="1"/>
    <col min="6" max="12" width="9.1796875" style="1"/>
    <col min="13" max="13" width="5.1796875" style="1" customWidth="1"/>
    <col min="14" max="14" width="9.1796875" style="1" customWidth="1"/>
    <col min="15" max="24" width="9.1796875" style="1"/>
    <col min="25" max="25" width="15" style="1" customWidth="1"/>
    <col min="26" max="37" width="9.1796875" style="1"/>
    <col min="38" max="38" width="16.54296875" style="1" customWidth="1"/>
    <col min="39" max="16384" width="9.1796875" style="1"/>
  </cols>
  <sheetData>
    <row r="1" spans="2:16" ht="63.75" customHeight="1" x14ac:dyDescent="0.25"/>
    <row r="2" spans="2:16" ht="33.75" customHeight="1" x14ac:dyDescent="0.25">
      <c r="B2" s="98" t="s">
        <v>0</v>
      </c>
      <c r="C2" s="98"/>
      <c r="D2" s="98"/>
      <c r="E2" s="98"/>
      <c r="F2" s="98"/>
      <c r="G2" s="98"/>
      <c r="H2" s="98"/>
      <c r="I2" s="98"/>
      <c r="J2" s="98"/>
      <c r="K2" s="98"/>
      <c r="L2" s="98"/>
      <c r="M2" s="98"/>
      <c r="N2" s="98"/>
    </row>
    <row r="3" spans="2:16" ht="108.65" customHeight="1" x14ac:dyDescent="0.25">
      <c r="B3" s="99" t="s">
        <v>507</v>
      </c>
      <c r="C3" s="100"/>
      <c r="D3" s="100"/>
      <c r="E3" s="100"/>
      <c r="F3" s="100"/>
      <c r="G3" s="100"/>
      <c r="H3" s="100"/>
      <c r="I3" s="100"/>
      <c r="J3" s="100"/>
      <c r="K3" s="100"/>
      <c r="L3" s="100"/>
      <c r="M3" s="100"/>
      <c r="N3" s="100"/>
    </row>
    <row r="6" spans="2:16" ht="65.25" customHeight="1" x14ac:dyDescent="0.25">
      <c r="B6" s="97" t="s">
        <v>1</v>
      </c>
      <c r="C6" s="97"/>
      <c r="D6" s="97"/>
      <c r="E6" s="97"/>
      <c r="F6" s="97"/>
      <c r="G6" s="97"/>
      <c r="H6" s="97"/>
      <c r="I6" s="97"/>
      <c r="J6" s="97"/>
      <c r="K6" s="97"/>
      <c r="L6" s="97"/>
      <c r="M6" s="97"/>
      <c r="N6" s="97"/>
    </row>
    <row r="8" spans="2:16" ht="24.75" customHeight="1" x14ac:dyDescent="0.25">
      <c r="B8" s="132"/>
      <c r="C8" s="132"/>
      <c r="D8" s="132"/>
      <c r="E8" s="132"/>
      <c r="F8" s="132"/>
      <c r="G8" s="132"/>
      <c r="H8" s="132"/>
      <c r="I8" s="132"/>
      <c r="J8" s="132"/>
      <c r="K8" s="132"/>
      <c r="L8" s="132"/>
      <c r="M8" s="132"/>
      <c r="N8" s="132"/>
      <c r="O8" s="25"/>
      <c r="P8" s="24"/>
    </row>
  </sheetData>
  <mergeCells count="4">
    <mergeCell ref="B6:N6"/>
    <mergeCell ref="B2:N2"/>
    <mergeCell ref="B3:N3"/>
    <mergeCell ref="B8:N8"/>
  </mergeCells>
  <pageMargins left="0.75" right="0.75" top="1" bottom="1" header="0.5" footer="0.5"/>
  <pageSetup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D607-EA44-406C-AD35-5D4D88A0284D}">
  <dimension ref="A1:F301"/>
  <sheetViews>
    <sheetView showGridLines="0" zoomScaleNormal="100" workbookViewId="0">
      <pane ySplit="7" topLeftCell="A8" activePane="bottomLeft" state="frozen"/>
      <selection pane="bottomLeft"/>
    </sheetView>
  </sheetViews>
  <sheetFormatPr defaultColWidth="9.1796875" defaultRowHeight="14" x14ac:dyDescent="0.35"/>
  <cols>
    <col min="1" max="1" width="2.81640625" style="11" customWidth="1"/>
    <col min="2" max="2" width="17.81640625" style="12" customWidth="1"/>
    <col min="3" max="3" width="17.81640625" style="11" customWidth="1"/>
    <col min="4" max="4" width="75.453125" style="12" customWidth="1"/>
    <col min="5" max="5" width="18.1796875" style="12" customWidth="1"/>
    <col min="6" max="6" width="67.1796875" style="62" customWidth="1"/>
    <col min="7" max="16384" width="9.1796875" style="12"/>
  </cols>
  <sheetData>
    <row r="1" spans="1:6" x14ac:dyDescent="0.35">
      <c r="F1" s="50"/>
    </row>
    <row r="2" spans="1:6" ht="23" x14ac:dyDescent="0.35">
      <c r="B2" s="13" t="s">
        <v>439</v>
      </c>
      <c r="C2" s="14"/>
      <c r="D2" s="13"/>
      <c r="E2" s="13"/>
      <c r="F2" s="61"/>
    </row>
    <row r="3" spans="1:6" s="15" customFormat="1" ht="49" customHeight="1" thickBot="1" x14ac:dyDescent="0.4">
      <c r="B3" s="106" t="s">
        <v>501</v>
      </c>
      <c r="C3" s="106"/>
      <c r="D3" s="106"/>
      <c r="E3" s="106"/>
      <c r="F3" s="71"/>
    </row>
    <row r="4" spans="1:6" s="16" customFormat="1" ht="13" x14ac:dyDescent="0.35">
      <c r="B4" s="70"/>
      <c r="C4" s="70"/>
      <c r="D4" s="70"/>
      <c r="E4" s="107" t="s">
        <v>444</v>
      </c>
      <c r="F4" s="108"/>
    </row>
    <row r="5" spans="1:6" s="18" customFormat="1" ht="13" thickBot="1" x14ac:dyDescent="0.25">
      <c r="A5" s="17"/>
      <c r="B5" s="72"/>
      <c r="C5" s="72"/>
      <c r="D5" s="72"/>
      <c r="E5" s="73" t="s">
        <v>2</v>
      </c>
      <c r="F5" s="74" t="s">
        <v>14</v>
      </c>
    </row>
    <row r="6" spans="1:6" x14ac:dyDescent="0.35">
      <c r="B6" s="21"/>
      <c r="C6" s="109" t="s">
        <v>110</v>
      </c>
      <c r="D6" s="109" t="s">
        <v>15</v>
      </c>
      <c r="E6" s="112" t="s">
        <v>456</v>
      </c>
      <c r="F6" s="114" t="s">
        <v>109</v>
      </c>
    </row>
    <row r="7" spans="1:6" ht="14.5" thickBot="1" x14ac:dyDescent="0.4">
      <c r="B7" s="22"/>
      <c r="C7" s="110"/>
      <c r="D7" s="111"/>
      <c r="E7" s="113"/>
      <c r="F7" s="115"/>
    </row>
    <row r="8" spans="1:6" ht="28" x14ac:dyDescent="0.35">
      <c r="A8" s="19"/>
      <c r="B8" s="116" t="s">
        <v>9</v>
      </c>
      <c r="C8" s="105" t="s">
        <v>111</v>
      </c>
      <c r="D8" s="40" t="s">
        <v>445</v>
      </c>
      <c r="E8" s="20" t="s">
        <v>12</v>
      </c>
      <c r="F8" s="75" t="s">
        <v>397</v>
      </c>
    </row>
    <row r="9" spans="1:6" ht="28" x14ac:dyDescent="0.35">
      <c r="A9" s="19"/>
      <c r="B9" s="117"/>
      <c r="C9" s="102"/>
      <c r="D9" s="40" t="s">
        <v>446</v>
      </c>
      <c r="E9" s="20" t="s">
        <v>13</v>
      </c>
      <c r="F9" s="75" t="s">
        <v>449</v>
      </c>
    </row>
    <row r="10" spans="1:6" ht="28" x14ac:dyDescent="0.35">
      <c r="A10" s="19"/>
      <c r="B10" s="117"/>
      <c r="C10" s="102"/>
      <c r="D10" s="40" t="s">
        <v>377</v>
      </c>
      <c r="E10" s="60" t="s">
        <v>13</v>
      </c>
      <c r="F10" s="76" t="s">
        <v>450</v>
      </c>
    </row>
    <row r="11" spans="1:6" x14ac:dyDescent="0.35">
      <c r="A11" s="19"/>
      <c r="B11" s="117"/>
      <c r="C11" s="102"/>
      <c r="D11" s="40" t="s">
        <v>494</v>
      </c>
      <c r="E11" s="60" t="s">
        <v>12</v>
      </c>
      <c r="F11" s="76"/>
    </row>
    <row r="12" spans="1:6" x14ac:dyDescent="0.35">
      <c r="A12" s="19"/>
      <c r="B12" s="117"/>
      <c r="C12" s="102"/>
      <c r="D12" s="40" t="s">
        <v>496</v>
      </c>
      <c r="E12" s="59" t="s">
        <v>12</v>
      </c>
      <c r="F12" s="77" t="s">
        <v>387</v>
      </c>
    </row>
    <row r="13" spans="1:6" x14ac:dyDescent="0.35">
      <c r="A13" s="19"/>
      <c r="B13" s="117"/>
      <c r="C13" s="102"/>
      <c r="D13" s="40" t="s">
        <v>495</v>
      </c>
      <c r="E13" s="59" t="s">
        <v>12</v>
      </c>
      <c r="F13" s="77" t="s">
        <v>388</v>
      </c>
    </row>
    <row r="14" spans="1:6" x14ac:dyDescent="0.35">
      <c r="A14" s="19"/>
      <c r="B14" s="117"/>
      <c r="C14" s="102"/>
      <c r="D14" s="40" t="s">
        <v>497</v>
      </c>
      <c r="E14" s="59" t="s">
        <v>12</v>
      </c>
      <c r="F14" s="77"/>
    </row>
    <row r="15" spans="1:6" x14ac:dyDescent="0.35">
      <c r="A15" s="19"/>
      <c r="B15" s="117"/>
      <c r="C15" s="102"/>
      <c r="D15" s="40" t="s">
        <v>376</v>
      </c>
      <c r="E15" s="59" t="s">
        <v>11</v>
      </c>
      <c r="F15" s="77"/>
    </row>
    <row r="16" spans="1:6" x14ac:dyDescent="0.35">
      <c r="A16" s="19"/>
      <c r="B16" s="117"/>
      <c r="C16" s="102"/>
      <c r="D16" s="40" t="s">
        <v>498</v>
      </c>
      <c r="E16" s="59" t="s">
        <v>13</v>
      </c>
      <c r="F16" s="77" t="s">
        <v>386</v>
      </c>
    </row>
    <row r="17" spans="1:6" x14ac:dyDescent="0.35">
      <c r="A17" s="19"/>
      <c r="B17" s="117"/>
      <c r="C17" s="102"/>
      <c r="D17" s="40" t="s">
        <v>448</v>
      </c>
      <c r="E17" s="59" t="s">
        <v>12</v>
      </c>
      <c r="F17" s="77"/>
    </row>
    <row r="18" spans="1:6" ht="25" x14ac:dyDescent="0.35">
      <c r="A18" s="19"/>
      <c r="B18" s="117"/>
      <c r="C18" s="103"/>
      <c r="D18" s="41" t="s">
        <v>447</v>
      </c>
      <c r="E18" s="20" t="s">
        <v>12</v>
      </c>
      <c r="F18" s="75"/>
    </row>
    <row r="19" spans="1:6" ht="42" x14ac:dyDescent="0.35">
      <c r="A19" s="19"/>
      <c r="B19" s="117"/>
      <c r="C19" s="102" t="s">
        <v>194</v>
      </c>
      <c r="D19" s="40" t="s">
        <v>480</v>
      </c>
      <c r="E19" s="20" t="s">
        <v>12</v>
      </c>
      <c r="F19" s="75" t="s">
        <v>453</v>
      </c>
    </row>
    <row r="20" spans="1:6" x14ac:dyDescent="0.35">
      <c r="A20" s="19"/>
      <c r="B20" s="117"/>
      <c r="C20" s="102"/>
      <c r="D20" s="40" t="s">
        <v>195</v>
      </c>
      <c r="E20" s="20" t="s">
        <v>13</v>
      </c>
      <c r="F20" s="75"/>
    </row>
    <row r="21" spans="1:6" ht="25" x14ac:dyDescent="0.35">
      <c r="A21" s="19"/>
      <c r="B21" s="117"/>
      <c r="C21" s="102"/>
      <c r="D21" s="40" t="s">
        <v>196</v>
      </c>
      <c r="E21" s="20" t="s">
        <v>12</v>
      </c>
      <c r="F21" s="75"/>
    </row>
    <row r="22" spans="1:6" x14ac:dyDescent="0.35">
      <c r="A22" s="19"/>
      <c r="B22" s="117"/>
      <c r="C22" s="102"/>
      <c r="D22" s="84" t="s">
        <v>197</v>
      </c>
      <c r="E22" s="20" t="s">
        <v>12</v>
      </c>
      <c r="F22" s="75"/>
    </row>
    <row r="23" spans="1:6" ht="28" x14ac:dyDescent="0.3">
      <c r="A23" s="19"/>
      <c r="B23" s="117"/>
      <c r="C23" s="102"/>
      <c r="D23" s="40" t="s">
        <v>198</v>
      </c>
      <c r="E23" s="20" t="s">
        <v>12</v>
      </c>
      <c r="F23" s="78" t="s">
        <v>451</v>
      </c>
    </row>
    <row r="24" spans="1:6" ht="28" x14ac:dyDescent="0.3">
      <c r="A24" s="19"/>
      <c r="B24" s="117"/>
      <c r="C24" s="102"/>
      <c r="D24" s="40" t="s">
        <v>199</v>
      </c>
      <c r="E24" s="20" t="s">
        <v>13</v>
      </c>
      <c r="F24" s="78" t="s">
        <v>400</v>
      </c>
    </row>
    <row r="25" spans="1:6" ht="25" x14ac:dyDescent="0.35">
      <c r="A25" s="19"/>
      <c r="B25" s="117"/>
      <c r="C25" s="102"/>
      <c r="D25" s="40" t="s">
        <v>200</v>
      </c>
      <c r="E25" s="20" t="s">
        <v>11</v>
      </c>
      <c r="F25" s="75"/>
    </row>
    <row r="26" spans="1:6" x14ac:dyDescent="0.35">
      <c r="A26" s="19"/>
      <c r="B26" s="117"/>
      <c r="C26" s="102"/>
      <c r="D26" s="40" t="s">
        <v>201</v>
      </c>
      <c r="E26" s="20" t="s">
        <v>11</v>
      </c>
      <c r="F26" s="75"/>
    </row>
    <row r="27" spans="1:6" ht="25" x14ac:dyDescent="0.35">
      <c r="A27" s="19"/>
      <c r="B27" s="117"/>
      <c r="C27" s="102"/>
      <c r="D27" s="40" t="s">
        <v>202</v>
      </c>
      <c r="E27" s="20" t="s">
        <v>12</v>
      </c>
      <c r="F27" s="75"/>
    </row>
    <row r="28" spans="1:6" x14ac:dyDescent="0.35">
      <c r="A28" s="19"/>
      <c r="B28" s="117"/>
      <c r="C28" s="102"/>
      <c r="D28" s="40" t="s">
        <v>203</v>
      </c>
      <c r="E28" s="20" t="s">
        <v>12</v>
      </c>
      <c r="F28" s="75"/>
    </row>
    <row r="29" spans="1:6" ht="25" x14ac:dyDescent="0.35">
      <c r="A29" s="19"/>
      <c r="B29" s="117"/>
      <c r="C29" s="102"/>
      <c r="D29" s="40" t="s">
        <v>481</v>
      </c>
      <c r="E29" s="20"/>
      <c r="F29" s="75"/>
    </row>
    <row r="30" spans="1:6" ht="25" x14ac:dyDescent="0.35">
      <c r="A30" s="19"/>
      <c r="B30" s="117"/>
      <c r="C30" s="102"/>
      <c r="D30" s="40" t="s">
        <v>482</v>
      </c>
      <c r="E30" s="20"/>
      <c r="F30" s="75"/>
    </row>
    <row r="31" spans="1:6" ht="25" x14ac:dyDescent="0.35">
      <c r="A31" s="19"/>
      <c r="B31" s="117"/>
      <c r="C31" s="103"/>
      <c r="D31" s="40" t="s">
        <v>483</v>
      </c>
      <c r="E31" s="20"/>
      <c r="F31" s="75"/>
    </row>
    <row r="32" spans="1:6" x14ac:dyDescent="0.35">
      <c r="A32" s="19"/>
      <c r="B32" s="117"/>
      <c r="C32" s="102" t="s">
        <v>390</v>
      </c>
      <c r="D32" s="40" t="s">
        <v>171</v>
      </c>
      <c r="E32" s="20"/>
      <c r="F32" s="75"/>
    </row>
    <row r="33" spans="1:6" ht="25" x14ac:dyDescent="0.35">
      <c r="A33" s="19"/>
      <c r="B33" s="117"/>
      <c r="C33" s="102"/>
      <c r="D33" s="40" t="s">
        <v>172</v>
      </c>
      <c r="E33" s="20"/>
      <c r="F33" s="75"/>
    </row>
    <row r="34" spans="1:6" ht="25" x14ac:dyDescent="0.35">
      <c r="A34" s="19"/>
      <c r="B34" s="117"/>
      <c r="C34" s="102"/>
      <c r="D34" s="40" t="s">
        <v>452</v>
      </c>
      <c r="E34" s="20" t="s">
        <v>12</v>
      </c>
      <c r="F34" s="75"/>
    </row>
    <row r="35" spans="1:6" ht="25" x14ac:dyDescent="0.35">
      <c r="A35" s="19"/>
      <c r="B35" s="117"/>
      <c r="C35" s="102"/>
      <c r="D35" s="40" t="s">
        <v>173</v>
      </c>
      <c r="E35" s="20"/>
      <c r="F35" s="75"/>
    </row>
    <row r="36" spans="1:6" ht="25" x14ac:dyDescent="0.35">
      <c r="A36" s="19"/>
      <c r="B36" s="117"/>
      <c r="C36" s="102"/>
      <c r="D36" s="40" t="s">
        <v>174</v>
      </c>
      <c r="E36" s="20"/>
      <c r="F36" s="75"/>
    </row>
    <row r="37" spans="1:6" ht="38" thickBot="1" x14ac:dyDescent="0.4">
      <c r="A37" s="19"/>
      <c r="B37" s="118"/>
      <c r="C37" s="104"/>
      <c r="D37" s="85" t="s">
        <v>175</v>
      </c>
      <c r="E37" s="58"/>
      <c r="F37" s="79"/>
    </row>
    <row r="38" spans="1:6" x14ac:dyDescent="0.35">
      <c r="A38" s="19"/>
      <c r="B38" s="116" t="s">
        <v>371</v>
      </c>
      <c r="C38" s="105" t="s">
        <v>20</v>
      </c>
      <c r="D38" s="40" t="s">
        <v>484</v>
      </c>
      <c r="E38" s="20" t="s">
        <v>12</v>
      </c>
      <c r="F38" s="75"/>
    </row>
    <row r="39" spans="1:6" ht="25" x14ac:dyDescent="0.35">
      <c r="A39" s="19"/>
      <c r="B39" s="117"/>
      <c r="C39" s="102"/>
      <c r="D39" s="40" t="s">
        <v>231</v>
      </c>
      <c r="E39" s="20" t="s">
        <v>12</v>
      </c>
      <c r="F39" s="75"/>
    </row>
    <row r="40" spans="1:6" ht="25" x14ac:dyDescent="0.35">
      <c r="A40" s="19"/>
      <c r="B40" s="117"/>
      <c r="C40" s="102"/>
      <c r="D40" s="40" t="s">
        <v>232</v>
      </c>
      <c r="E40" s="20" t="s">
        <v>13</v>
      </c>
      <c r="F40" s="75"/>
    </row>
    <row r="41" spans="1:6" x14ac:dyDescent="0.35">
      <c r="A41" s="19"/>
      <c r="B41" s="117"/>
      <c r="C41" s="102"/>
      <c r="D41" s="40" t="s">
        <v>233</v>
      </c>
      <c r="E41" s="20" t="s">
        <v>12</v>
      </c>
      <c r="F41" s="75"/>
    </row>
    <row r="42" spans="1:6" ht="25" x14ac:dyDescent="0.35">
      <c r="A42" s="19"/>
      <c r="B42" s="117"/>
      <c r="C42" s="102"/>
      <c r="D42" s="40" t="s">
        <v>454</v>
      </c>
      <c r="E42" s="20" t="s">
        <v>12</v>
      </c>
      <c r="F42" s="75"/>
    </row>
    <row r="43" spans="1:6" ht="25.5" thickBot="1" x14ac:dyDescent="0.4">
      <c r="A43" s="19"/>
      <c r="B43" s="118"/>
      <c r="C43" s="104"/>
      <c r="D43" s="85" t="s">
        <v>455</v>
      </c>
      <c r="E43" s="58" t="s">
        <v>13</v>
      </c>
      <c r="F43" s="79"/>
    </row>
    <row r="44" spans="1:6" x14ac:dyDescent="0.35">
      <c r="A44" s="19"/>
      <c r="B44" s="116" t="s">
        <v>372</v>
      </c>
      <c r="C44" s="105" t="s">
        <v>3</v>
      </c>
      <c r="D44" s="40" t="s">
        <v>247</v>
      </c>
      <c r="E44" s="20" t="s">
        <v>12</v>
      </c>
      <c r="F44" s="75"/>
    </row>
    <row r="45" spans="1:6" ht="25" x14ac:dyDescent="0.35">
      <c r="A45" s="19"/>
      <c r="B45" s="117"/>
      <c r="C45" s="102"/>
      <c r="D45" s="40" t="s">
        <v>248</v>
      </c>
      <c r="E45" s="20" t="s">
        <v>12</v>
      </c>
      <c r="F45" s="75"/>
    </row>
    <row r="46" spans="1:6" ht="25" x14ac:dyDescent="0.35">
      <c r="A46" s="19"/>
      <c r="B46" s="117"/>
      <c r="C46" s="102"/>
      <c r="D46" s="40" t="s">
        <v>249</v>
      </c>
      <c r="E46" s="20" t="s">
        <v>12</v>
      </c>
      <c r="F46" s="75"/>
    </row>
    <row r="47" spans="1:6" ht="25" x14ac:dyDescent="0.35">
      <c r="A47" s="19"/>
      <c r="B47" s="117"/>
      <c r="C47" s="102"/>
      <c r="D47" s="40" t="s">
        <v>250</v>
      </c>
      <c r="E47" s="20" t="s">
        <v>12</v>
      </c>
      <c r="F47" s="75"/>
    </row>
    <row r="48" spans="1:6" x14ac:dyDescent="0.35">
      <c r="A48" s="19"/>
      <c r="B48" s="117"/>
      <c r="C48" s="102"/>
      <c r="D48" s="40" t="s">
        <v>251</v>
      </c>
      <c r="E48" s="20" t="s">
        <v>12</v>
      </c>
      <c r="F48" s="75"/>
    </row>
    <row r="49" spans="1:6" ht="25" x14ac:dyDescent="0.35">
      <c r="A49" s="19"/>
      <c r="B49" s="117"/>
      <c r="C49" s="102"/>
      <c r="D49" s="40" t="s">
        <v>252</v>
      </c>
      <c r="E49" s="20" t="s">
        <v>12</v>
      </c>
      <c r="F49" s="75"/>
    </row>
    <row r="50" spans="1:6" ht="25" x14ac:dyDescent="0.35">
      <c r="A50" s="19"/>
      <c r="B50" s="117"/>
      <c r="C50" s="102"/>
      <c r="D50" s="40" t="s">
        <v>253</v>
      </c>
      <c r="E50" s="20" t="s">
        <v>12</v>
      </c>
      <c r="F50" s="75"/>
    </row>
    <row r="51" spans="1:6" x14ac:dyDescent="0.35">
      <c r="A51" s="19"/>
      <c r="B51" s="117"/>
      <c r="C51" s="101" t="s">
        <v>383</v>
      </c>
      <c r="D51" s="40" t="s">
        <v>204</v>
      </c>
      <c r="E51" s="20" t="s">
        <v>12</v>
      </c>
      <c r="F51" s="75"/>
    </row>
    <row r="52" spans="1:6" x14ac:dyDescent="0.35">
      <c r="A52" s="19"/>
      <c r="B52" s="117"/>
      <c r="C52" s="102"/>
      <c r="D52" s="40" t="s">
        <v>205</v>
      </c>
      <c r="E52" s="20" t="s">
        <v>12</v>
      </c>
      <c r="F52" s="75"/>
    </row>
    <row r="53" spans="1:6" x14ac:dyDescent="0.35">
      <c r="A53" s="19"/>
      <c r="B53" s="117"/>
      <c r="C53" s="102"/>
      <c r="D53" s="40" t="s">
        <v>206</v>
      </c>
      <c r="E53" s="20"/>
      <c r="F53" s="75"/>
    </row>
    <row r="54" spans="1:6" ht="25.5" thickBot="1" x14ac:dyDescent="0.4">
      <c r="A54" s="19"/>
      <c r="B54" s="118"/>
      <c r="C54" s="104"/>
      <c r="D54" s="85" t="s">
        <v>207</v>
      </c>
      <c r="E54" s="58"/>
      <c r="F54" s="79"/>
    </row>
    <row r="55" spans="1:6" x14ac:dyDescent="0.35">
      <c r="A55" s="19"/>
      <c r="B55" s="116" t="s">
        <v>373</v>
      </c>
      <c r="C55" s="105" t="s">
        <v>137</v>
      </c>
      <c r="D55" s="86" t="s">
        <v>132</v>
      </c>
      <c r="E55" s="57" t="s">
        <v>12</v>
      </c>
      <c r="F55" s="80"/>
    </row>
    <row r="56" spans="1:6" x14ac:dyDescent="0.35">
      <c r="A56" s="19"/>
      <c r="B56" s="117"/>
      <c r="C56" s="102"/>
      <c r="D56" s="40" t="s">
        <v>133</v>
      </c>
      <c r="E56" s="20" t="s">
        <v>12</v>
      </c>
      <c r="F56" s="75"/>
    </row>
    <row r="57" spans="1:6" ht="25" x14ac:dyDescent="0.35">
      <c r="A57" s="19"/>
      <c r="B57" s="117"/>
      <c r="C57" s="102"/>
      <c r="D57" s="40" t="s">
        <v>134</v>
      </c>
      <c r="E57" s="20" t="s">
        <v>13</v>
      </c>
      <c r="F57" s="75"/>
    </row>
    <row r="58" spans="1:6" x14ac:dyDescent="0.35">
      <c r="A58" s="19"/>
      <c r="B58" s="117"/>
      <c r="C58" s="103"/>
      <c r="D58" s="84" t="s">
        <v>135</v>
      </c>
      <c r="E58" s="20" t="s">
        <v>13</v>
      </c>
      <c r="F58" s="75"/>
    </row>
    <row r="59" spans="1:6" x14ac:dyDescent="0.35">
      <c r="A59" s="19"/>
      <c r="B59" s="117"/>
      <c r="C59" s="102" t="s">
        <v>136</v>
      </c>
      <c r="D59" s="40" t="s">
        <v>138</v>
      </c>
      <c r="E59" s="20" t="s">
        <v>12</v>
      </c>
      <c r="F59" s="75"/>
    </row>
    <row r="60" spans="1:6" x14ac:dyDescent="0.35">
      <c r="A60" s="19"/>
      <c r="B60" s="117"/>
      <c r="C60" s="102"/>
      <c r="D60" s="40" t="s">
        <v>139</v>
      </c>
      <c r="E60" s="20" t="s">
        <v>12</v>
      </c>
      <c r="F60" s="75"/>
    </row>
    <row r="61" spans="1:6" x14ac:dyDescent="0.35">
      <c r="A61" s="19"/>
      <c r="B61" s="117"/>
      <c r="C61" s="102"/>
      <c r="D61" s="40" t="s">
        <v>140</v>
      </c>
      <c r="E61" s="20" t="s">
        <v>12</v>
      </c>
      <c r="F61" s="75"/>
    </row>
    <row r="62" spans="1:6" ht="14.5" thickBot="1" x14ac:dyDescent="0.4">
      <c r="A62" s="19"/>
      <c r="B62" s="118"/>
      <c r="C62" s="104"/>
      <c r="D62" s="85" t="s">
        <v>141</v>
      </c>
      <c r="E62" s="58" t="s">
        <v>12</v>
      </c>
      <c r="F62" s="79"/>
    </row>
    <row r="63" spans="1:6" ht="25" x14ac:dyDescent="0.35">
      <c r="A63" s="19"/>
      <c r="B63" s="116" t="s">
        <v>21</v>
      </c>
      <c r="C63" s="105" t="s">
        <v>176</v>
      </c>
      <c r="D63" s="40" t="s">
        <v>177</v>
      </c>
      <c r="E63" s="20"/>
      <c r="F63" s="75"/>
    </row>
    <row r="64" spans="1:6" ht="25" x14ac:dyDescent="0.35">
      <c r="A64" s="19"/>
      <c r="B64" s="117"/>
      <c r="C64" s="102"/>
      <c r="D64" s="40" t="s">
        <v>457</v>
      </c>
      <c r="E64" s="20"/>
      <c r="F64" s="75"/>
    </row>
    <row r="65" spans="1:6" ht="25" x14ac:dyDescent="0.35">
      <c r="A65" s="19"/>
      <c r="B65" s="117"/>
      <c r="C65" s="102"/>
      <c r="D65" s="40" t="s">
        <v>178</v>
      </c>
      <c r="E65" s="20" t="s">
        <v>12</v>
      </c>
      <c r="F65" s="75"/>
    </row>
    <row r="66" spans="1:6" x14ac:dyDescent="0.35">
      <c r="A66" s="19"/>
      <c r="B66" s="117"/>
      <c r="C66" s="102"/>
      <c r="D66" s="40" t="s">
        <v>179</v>
      </c>
      <c r="E66" s="20" t="s">
        <v>12</v>
      </c>
      <c r="F66" s="75"/>
    </row>
    <row r="67" spans="1:6" ht="25" x14ac:dyDescent="0.35">
      <c r="A67" s="19"/>
      <c r="B67" s="117"/>
      <c r="C67" s="102"/>
      <c r="D67" s="40" t="s">
        <v>180</v>
      </c>
      <c r="E67" s="20"/>
      <c r="F67" s="75"/>
    </row>
    <row r="68" spans="1:6" x14ac:dyDescent="0.35">
      <c r="A68" s="19"/>
      <c r="B68" s="117"/>
      <c r="C68" s="102"/>
      <c r="D68" s="40" t="s">
        <v>181</v>
      </c>
      <c r="E68" s="20"/>
      <c r="F68" s="75"/>
    </row>
    <row r="69" spans="1:6" x14ac:dyDescent="0.35">
      <c r="A69" s="19"/>
      <c r="B69" s="117"/>
      <c r="C69" s="102"/>
      <c r="D69" s="40" t="s">
        <v>182</v>
      </c>
      <c r="E69" s="20"/>
      <c r="F69" s="75"/>
    </row>
    <row r="70" spans="1:6" ht="25" x14ac:dyDescent="0.35">
      <c r="A70" s="19"/>
      <c r="B70" s="117"/>
      <c r="C70" s="102"/>
      <c r="D70" s="40" t="s">
        <v>183</v>
      </c>
      <c r="E70" s="20"/>
      <c r="F70" s="75"/>
    </row>
    <row r="71" spans="1:6" ht="25" x14ac:dyDescent="0.35">
      <c r="A71" s="19"/>
      <c r="B71" s="117"/>
      <c r="C71" s="102"/>
      <c r="D71" s="40" t="s">
        <v>184</v>
      </c>
      <c r="E71" s="20"/>
      <c r="F71" s="75"/>
    </row>
    <row r="72" spans="1:6" x14ac:dyDescent="0.35">
      <c r="A72" s="19"/>
      <c r="B72" s="117"/>
      <c r="C72" s="102"/>
      <c r="D72" s="40" t="s">
        <v>185</v>
      </c>
      <c r="E72" s="20"/>
      <c r="F72" s="75"/>
    </row>
    <row r="73" spans="1:6" x14ac:dyDescent="0.35">
      <c r="A73" s="19"/>
      <c r="B73" s="117"/>
      <c r="C73" s="102"/>
      <c r="D73" s="40" t="s">
        <v>186</v>
      </c>
      <c r="E73" s="20"/>
      <c r="F73" s="75"/>
    </row>
    <row r="74" spans="1:6" ht="37.5" x14ac:dyDescent="0.35">
      <c r="A74" s="19"/>
      <c r="B74" s="117"/>
      <c r="C74" s="102"/>
      <c r="D74" s="40" t="s">
        <v>187</v>
      </c>
      <c r="E74" s="20"/>
      <c r="F74" s="75"/>
    </row>
    <row r="75" spans="1:6" x14ac:dyDescent="0.35">
      <c r="A75" s="19"/>
      <c r="B75" s="117"/>
      <c r="C75" s="102"/>
      <c r="D75" s="40" t="s">
        <v>188</v>
      </c>
      <c r="E75" s="20"/>
      <c r="F75" s="75"/>
    </row>
    <row r="76" spans="1:6" ht="37.5" x14ac:dyDescent="0.35">
      <c r="A76" s="19"/>
      <c r="B76" s="117"/>
      <c r="C76" s="102"/>
      <c r="D76" s="40" t="s">
        <v>189</v>
      </c>
      <c r="E76" s="20"/>
      <c r="F76" s="75"/>
    </row>
    <row r="77" spans="1:6" x14ac:dyDescent="0.35">
      <c r="A77" s="19"/>
      <c r="B77" s="117"/>
      <c r="C77" s="102"/>
      <c r="D77" s="40" t="s">
        <v>190</v>
      </c>
      <c r="E77" s="20"/>
      <c r="F77" s="75"/>
    </row>
    <row r="78" spans="1:6" ht="25" x14ac:dyDescent="0.35">
      <c r="A78" s="19"/>
      <c r="B78" s="117"/>
      <c r="C78" s="102"/>
      <c r="D78" s="40" t="s">
        <v>499</v>
      </c>
      <c r="E78" s="20"/>
      <c r="F78" s="75"/>
    </row>
    <row r="79" spans="1:6" x14ac:dyDescent="0.35">
      <c r="A79" s="19"/>
      <c r="B79" s="117"/>
      <c r="C79" s="102"/>
      <c r="D79" s="40" t="s">
        <v>191</v>
      </c>
      <c r="E79" s="20"/>
      <c r="F79" s="75"/>
    </row>
    <row r="80" spans="1:6" x14ac:dyDescent="0.35">
      <c r="A80" s="19"/>
      <c r="B80" s="117"/>
      <c r="C80" s="102"/>
      <c r="D80" s="40" t="s">
        <v>192</v>
      </c>
      <c r="E80" s="20"/>
      <c r="F80" s="75"/>
    </row>
    <row r="81" spans="1:6" x14ac:dyDescent="0.35">
      <c r="A81" s="19"/>
      <c r="B81" s="117"/>
      <c r="C81" s="102"/>
      <c r="D81" s="42" t="s">
        <v>193</v>
      </c>
      <c r="E81" s="56"/>
      <c r="F81" s="81"/>
    </row>
    <row r="82" spans="1:6" ht="25" x14ac:dyDescent="0.35">
      <c r="A82" s="19"/>
      <c r="B82" s="117"/>
      <c r="C82" s="101" t="s">
        <v>5</v>
      </c>
      <c r="D82" s="87" t="s">
        <v>458</v>
      </c>
      <c r="E82" s="59" t="s">
        <v>12</v>
      </c>
      <c r="F82" s="77"/>
    </row>
    <row r="83" spans="1:6" x14ac:dyDescent="0.35">
      <c r="A83" s="19"/>
      <c r="B83" s="117"/>
      <c r="C83" s="102"/>
      <c r="D83" s="87" t="s">
        <v>112</v>
      </c>
      <c r="E83" s="20" t="s">
        <v>13</v>
      </c>
      <c r="F83" s="75"/>
    </row>
    <row r="84" spans="1:6" x14ac:dyDescent="0.35">
      <c r="A84" s="19"/>
      <c r="B84" s="117"/>
      <c r="C84" s="102"/>
      <c r="D84" s="88" t="s">
        <v>113</v>
      </c>
      <c r="E84" s="60" t="s">
        <v>13</v>
      </c>
      <c r="F84" s="76"/>
    </row>
    <row r="85" spans="1:6" ht="25" x14ac:dyDescent="0.35">
      <c r="A85" s="19"/>
      <c r="B85" s="117"/>
      <c r="C85" s="102"/>
      <c r="D85" s="88" t="s">
        <v>114</v>
      </c>
      <c r="E85" s="59" t="s">
        <v>13</v>
      </c>
      <c r="F85" s="77"/>
    </row>
    <row r="86" spans="1:6" x14ac:dyDescent="0.35">
      <c r="A86" s="19"/>
      <c r="B86" s="117"/>
      <c r="C86" s="102"/>
      <c r="D86" s="88" t="s">
        <v>115</v>
      </c>
      <c r="E86" s="59"/>
      <c r="F86" s="77"/>
    </row>
    <row r="87" spans="1:6" x14ac:dyDescent="0.35">
      <c r="A87" s="19"/>
      <c r="B87" s="117"/>
      <c r="C87" s="102"/>
      <c r="D87" s="88" t="s">
        <v>116</v>
      </c>
      <c r="E87" s="59"/>
      <c r="F87" s="77"/>
    </row>
    <row r="88" spans="1:6" ht="25" x14ac:dyDescent="0.35">
      <c r="A88" s="19"/>
      <c r="B88" s="117"/>
      <c r="C88" s="102"/>
      <c r="D88" s="88" t="s">
        <v>117</v>
      </c>
      <c r="E88" s="59"/>
      <c r="F88" s="77"/>
    </row>
    <row r="89" spans="1:6" x14ac:dyDescent="0.35">
      <c r="A89" s="19"/>
      <c r="B89" s="117"/>
      <c r="C89" s="103"/>
      <c r="D89" s="84" t="s">
        <v>118</v>
      </c>
      <c r="E89" s="20" t="s">
        <v>12</v>
      </c>
      <c r="F89" s="75"/>
    </row>
    <row r="90" spans="1:6" ht="25" x14ac:dyDescent="0.35">
      <c r="A90" s="19"/>
      <c r="B90" s="117"/>
      <c r="C90" s="102" t="s">
        <v>142</v>
      </c>
      <c r="D90" s="40" t="s">
        <v>485</v>
      </c>
      <c r="E90" s="20"/>
      <c r="F90" s="75"/>
    </row>
    <row r="91" spans="1:6" x14ac:dyDescent="0.35">
      <c r="A91" s="19"/>
      <c r="B91" s="117"/>
      <c r="C91" s="102"/>
      <c r="D91" s="40" t="s">
        <v>459</v>
      </c>
      <c r="E91" s="20"/>
      <c r="F91" s="75"/>
    </row>
    <row r="92" spans="1:6" x14ac:dyDescent="0.35">
      <c r="A92" s="19"/>
      <c r="B92" s="117"/>
      <c r="C92" s="102"/>
      <c r="D92" s="40" t="s">
        <v>500</v>
      </c>
      <c r="E92" s="20"/>
      <c r="F92" s="75"/>
    </row>
    <row r="93" spans="1:6" ht="25" x14ac:dyDescent="0.35">
      <c r="A93" s="19"/>
      <c r="B93" s="117"/>
      <c r="C93" s="102"/>
      <c r="D93" s="40" t="s">
        <v>460</v>
      </c>
      <c r="E93" s="20" t="s">
        <v>12</v>
      </c>
      <c r="F93" s="75"/>
    </row>
    <row r="94" spans="1:6" x14ac:dyDescent="0.35">
      <c r="A94" s="19"/>
      <c r="B94" s="117"/>
      <c r="C94" s="102"/>
      <c r="D94" s="40" t="s">
        <v>143</v>
      </c>
      <c r="E94" s="20"/>
      <c r="F94" s="75"/>
    </row>
    <row r="95" spans="1:6" x14ac:dyDescent="0.35">
      <c r="A95" s="19"/>
      <c r="B95" s="117"/>
      <c r="C95" s="102"/>
      <c r="D95" s="40" t="s">
        <v>144</v>
      </c>
      <c r="E95" s="20"/>
      <c r="F95" s="75"/>
    </row>
    <row r="96" spans="1:6" ht="25" x14ac:dyDescent="0.35">
      <c r="A96" s="19"/>
      <c r="B96" s="117"/>
      <c r="C96" s="102"/>
      <c r="D96" s="40" t="s">
        <v>145</v>
      </c>
      <c r="E96" s="20" t="s">
        <v>12</v>
      </c>
      <c r="F96" s="75"/>
    </row>
    <row r="97" spans="1:6" x14ac:dyDescent="0.35">
      <c r="A97" s="19"/>
      <c r="B97" s="117"/>
      <c r="C97" s="102"/>
      <c r="D97" s="40" t="s">
        <v>146</v>
      </c>
      <c r="E97" s="20"/>
      <c r="F97" s="75"/>
    </row>
    <row r="98" spans="1:6" x14ac:dyDescent="0.35">
      <c r="A98" s="19"/>
      <c r="B98" s="117"/>
      <c r="C98" s="102"/>
      <c r="D98" s="40" t="s">
        <v>147</v>
      </c>
      <c r="E98" s="20"/>
      <c r="F98" s="75"/>
    </row>
    <row r="99" spans="1:6" x14ac:dyDescent="0.35">
      <c r="A99" s="19"/>
      <c r="B99" s="117"/>
      <c r="C99" s="102"/>
      <c r="D99" s="40" t="s">
        <v>148</v>
      </c>
      <c r="E99" s="20"/>
      <c r="F99" s="75"/>
    </row>
    <row r="100" spans="1:6" x14ac:dyDescent="0.35">
      <c r="A100" s="19"/>
      <c r="B100" s="117"/>
      <c r="C100" s="102"/>
      <c r="D100" s="42" t="s">
        <v>149</v>
      </c>
      <c r="E100" s="56"/>
      <c r="F100" s="81"/>
    </row>
    <row r="101" spans="1:6" ht="25" x14ac:dyDescent="0.35">
      <c r="A101" s="19"/>
      <c r="B101" s="117"/>
      <c r="C101" s="101" t="s">
        <v>208</v>
      </c>
      <c r="D101" s="41" t="s">
        <v>209</v>
      </c>
      <c r="E101" s="59"/>
      <c r="F101" s="77"/>
    </row>
    <row r="102" spans="1:6" x14ac:dyDescent="0.35">
      <c r="A102" s="19"/>
      <c r="B102" s="117"/>
      <c r="C102" s="102"/>
      <c r="D102" s="40" t="s">
        <v>210</v>
      </c>
      <c r="E102" s="20"/>
      <c r="F102" s="75"/>
    </row>
    <row r="103" spans="1:6" ht="25" x14ac:dyDescent="0.35">
      <c r="A103" s="19"/>
      <c r="B103" s="117"/>
      <c r="C103" s="102"/>
      <c r="D103" s="40" t="s">
        <v>211</v>
      </c>
      <c r="E103" s="20"/>
      <c r="F103" s="75"/>
    </row>
    <row r="104" spans="1:6" x14ac:dyDescent="0.35">
      <c r="A104" s="19"/>
      <c r="B104" s="117"/>
      <c r="C104" s="102"/>
      <c r="D104" s="84" t="s">
        <v>212</v>
      </c>
      <c r="E104" s="20"/>
      <c r="F104" s="75"/>
    </row>
    <row r="105" spans="1:6" ht="25" x14ac:dyDescent="0.35">
      <c r="A105" s="19"/>
      <c r="B105" s="117"/>
      <c r="C105" s="102"/>
      <c r="D105" s="40" t="s">
        <v>213</v>
      </c>
      <c r="E105" s="20" t="s">
        <v>12</v>
      </c>
      <c r="F105" s="75"/>
    </row>
    <row r="106" spans="1:6" x14ac:dyDescent="0.35">
      <c r="A106" s="19"/>
      <c r="B106" s="117"/>
      <c r="C106" s="102"/>
      <c r="D106" s="40" t="s">
        <v>214</v>
      </c>
      <c r="E106" s="20"/>
      <c r="F106" s="75"/>
    </row>
    <row r="107" spans="1:6" x14ac:dyDescent="0.35">
      <c r="A107" s="19"/>
      <c r="B107" s="117"/>
      <c r="C107" s="102"/>
      <c r="D107" s="40" t="s">
        <v>215</v>
      </c>
      <c r="E107" s="20"/>
      <c r="F107" s="75"/>
    </row>
    <row r="108" spans="1:6" x14ac:dyDescent="0.35">
      <c r="A108" s="19"/>
      <c r="B108" s="117"/>
      <c r="C108" s="102"/>
      <c r="D108" s="40" t="s">
        <v>461</v>
      </c>
      <c r="E108" s="20"/>
      <c r="F108" s="75"/>
    </row>
    <row r="109" spans="1:6" ht="25" x14ac:dyDescent="0.35">
      <c r="A109" s="19"/>
      <c r="B109" s="117"/>
      <c r="C109" s="102"/>
      <c r="D109" s="40" t="s">
        <v>216</v>
      </c>
      <c r="E109" s="20"/>
      <c r="F109" s="75"/>
    </row>
    <row r="110" spans="1:6" x14ac:dyDescent="0.35">
      <c r="A110" s="19"/>
      <c r="B110" s="117"/>
      <c r="C110" s="102"/>
      <c r="D110" s="40" t="s">
        <v>217</v>
      </c>
      <c r="E110" s="20"/>
      <c r="F110" s="75"/>
    </row>
    <row r="111" spans="1:6" x14ac:dyDescent="0.35">
      <c r="A111" s="19"/>
      <c r="B111" s="117"/>
      <c r="C111" s="102"/>
      <c r="D111" s="40" t="s">
        <v>218</v>
      </c>
      <c r="E111" s="20" t="s">
        <v>12</v>
      </c>
      <c r="F111" s="75"/>
    </row>
    <row r="112" spans="1:6" x14ac:dyDescent="0.35">
      <c r="A112" s="19"/>
      <c r="B112" s="117"/>
      <c r="C112" s="102"/>
      <c r="D112" s="40" t="s">
        <v>219</v>
      </c>
      <c r="E112" s="20"/>
      <c r="F112" s="75"/>
    </row>
    <row r="113" spans="1:6" x14ac:dyDescent="0.35">
      <c r="A113" s="19"/>
      <c r="B113" s="117"/>
      <c r="C113" s="102"/>
      <c r="D113" s="84" t="s">
        <v>472</v>
      </c>
      <c r="E113" s="20"/>
      <c r="F113" s="75"/>
    </row>
    <row r="114" spans="1:6" x14ac:dyDescent="0.35">
      <c r="A114" s="19"/>
      <c r="B114" s="117"/>
      <c r="C114" s="102"/>
      <c r="D114" s="40" t="s">
        <v>220</v>
      </c>
      <c r="E114" s="20"/>
      <c r="F114" s="75"/>
    </row>
    <row r="115" spans="1:6" x14ac:dyDescent="0.35">
      <c r="A115" s="19"/>
      <c r="B115" s="117"/>
      <c r="C115" s="102"/>
      <c r="D115" s="40" t="s">
        <v>462</v>
      </c>
      <c r="E115" s="20"/>
      <c r="F115" s="75"/>
    </row>
    <row r="116" spans="1:6" ht="25" x14ac:dyDescent="0.35">
      <c r="A116" s="19"/>
      <c r="B116" s="117"/>
      <c r="C116" s="102"/>
      <c r="D116" s="84" t="s">
        <v>221</v>
      </c>
      <c r="E116" s="20"/>
      <c r="F116" s="75"/>
    </row>
    <row r="117" spans="1:6" ht="25" x14ac:dyDescent="0.35">
      <c r="A117" s="19"/>
      <c r="B117" s="117"/>
      <c r="C117" s="102"/>
      <c r="D117" s="84" t="s">
        <v>463</v>
      </c>
      <c r="E117" s="20"/>
      <c r="F117" s="75"/>
    </row>
    <row r="118" spans="1:6" x14ac:dyDescent="0.35">
      <c r="A118" s="19"/>
      <c r="B118" s="117"/>
      <c r="C118" s="102"/>
      <c r="D118" s="89" t="s">
        <v>222</v>
      </c>
      <c r="E118" s="56"/>
      <c r="F118" s="81"/>
    </row>
    <row r="119" spans="1:6" ht="25" x14ac:dyDescent="0.35">
      <c r="A119" s="19"/>
      <c r="B119" s="117"/>
      <c r="C119" s="103"/>
      <c r="D119" s="43" t="s">
        <v>223</v>
      </c>
      <c r="E119" s="59"/>
      <c r="F119" s="77"/>
    </row>
    <row r="120" spans="1:6" ht="25" x14ac:dyDescent="0.35">
      <c r="A120" s="19"/>
      <c r="B120" s="117"/>
      <c r="C120" s="101" t="s">
        <v>153</v>
      </c>
      <c r="D120" s="40" t="s">
        <v>154</v>
      </c>
      <c r="E120" s="20"/>
      <c r="F120" s="75"/>
    </row>
    <row r="121" spans="1:6" ht="25" x14ac:dyDescent="0.35">
      <c r="A121" s="19"/>
      <c r="B121" s="117"/>
      <c r="C121" s="102"/>
      <c r="D121" s="40" t="s">
        <v>155</v>
      </c>
      <c r="E121" s="20"/>
      <c r="F121" s="75"/>
    </row>
    <row r="122" spans="1:6" ht="25" x14ac:dyDescent="0.35">
      <c r="A122" s="19"/>
      <c r="B122" s="117"/>
      <c r="C122" s="102"/>
      <c r="D122" s="40" t="s">
        <v>464</v>
      </c>
      <c r="E122" s="20" t="s">
        <v>12</v>
      </c>
      <c r="F122" s="75"/>
    </row>
    <row r="123" spans="1:6" x14ac:dyDescent="0.35">
      <c r="A123" s="19"/>
      <c r="B123" s="117"/>
      <c r="C123" s="102"/>
      <c r="D123" s="40" t="s">
        <v>156</v>
      </c>
      <c r="E123" s="20"/>
      <c r="F123" s="75"/>
    </row>
    <row r="124" spans="1:6" ht="25" x14ac:dyDescent="0.35">
      <c r="A124" s="19"/>
      <c r="B124" s="117"/>
      <c r="C124" s="102"/>
      <c r="D124" s="40" t="s">
        <v>157</v>
      </c>
      <c r="E124" s="20" t="s">
        <v>12</v>
      </c>
      <c r="F124" s="75"/>
    </row>
    <row r="125" spans="1:6" x14ac:dyDescent="0.35">
      <c r="A125" s="19"/>
      <c r="B125" s="117"/>
      <c r="C125" s="102"/>
      <c r="D125" s="40" t="s">
        <v>158</v>
      </c>
      <c r="E125" s="20"/>
      <c r="F125" s="75"/>
    </row>
    <row r="126" spans="1:6" x14ac:dyDescent="0.35">
      <c r="A126" s="19"/>
      <c r="B126" s="117"/>
      <c r="C126" s="102"/>
      <c r="D126" s="40" t="s">
        <v>159</v>
      </c>
      <c r="E126" s="20"/>
      <c r="F126" s="75"/>
    </row>
    <row r="127" spans="1:6" ht="25" x14ac:dyDescent="0.35">
      <c r="A127" s="19"/>
      <c r="B127" s="117"/>
      <c r="C127" s="102"/>
      <c r="D127" s="40" t="s">
        <v>465</v>
      </c>
      <c r="E127" s="20"/>
      <c r="F127" s="75"/>
    </row>
    <row r="128" spans="1:6" x14ac:dyDescent="0.35">
      <c r="A128" s="19"/>
      <c r="B128" s="117"/>
      <c r="C128" s="102"/>
      <c r="D128" s="40" t="s">
        <v>160</v>
      </c>
      <c r="E128" s="20"/>
      <c r="F128" s="75"/>
    </row>
    <row r="129" spans="1:6" x14ac:dyDescent="0.35">
      <c r="A129" s="19"/>
      <c r="B129" s="117"/>
      <c r="C129" s="102"/>
      <c r="D129" s="40" t="s">
        <v>161</v>
      </c>
      <c r="E129" s="20"/>
      <c r="F129" s="75"/>
    </row>
    <row r="130" spans="1:6" ht="25" x14ac:dyDescent="0.35">
      <c r="A130" s="19"/>
      <c r="B130" s="117"/>
      <c r="C130" s="102"/>
      <c r="D130" s="40" t="s">
        <v>162</v>
      </c>
      <c r="E130" s="20"/>
      <c r="F130" s="75"/>
    </row>
    <row r="131" spans="1:6" ht="25" x14ac:dyDescent="0.35">
      <c r="A131" s="19"/>
      <c r="B131" s="117"/>
      <c r="C131" s="102"/>
      <c r="D131" s="40" t="s">
        <v>163</v>
      </c>
      <c r="E131" s="20"/>
      <c r="F131" s="75"/>
    </row>
    <row r="132" spans="1:6" ht="25" x14ac:dyDescent="0.35">
      <c r="A132" s="19"/>
      <c r="B132" s="117"/>
      <c r="C132" s="103"/>
      <c r="D132" s="90" t="s">
        <v>466</v>
      </c>
      <c r="E132" s="56"/>
      <c r="F132" s="81"/>
    </row>
    <row r="133" spans="1:6" x14ac:dyDescent="0.35">
      <c r="A133" s="19"/>
      <c r="B133" s="117"/>
      <c r="C133" s="101" t="s">
        <v>164</v>
      </c>
      <c r="D133" s="41" t="s">
        <v>165</v>
      </c>
      <c r="E133" s="59"/>
      <c r="F133" s="77"/>
    </row>
    <row r="134" spans="1:6" x14ac:dyDescent="0.35">
      <c r="A134" s="19"/>
      <c r="B134" s="117"/>
      <c r="C134" s="102"/>
      <c r="D134" s="40" t="s">
        <v>467</v>
      </c>
      <c r="E134" s="20"/>
      <c r="F134" s="75"/>
    </row>
    <row r="135" spans="1:6" x14ac:dyDescent="0.35">
      <c r="A135" s="19"/>
      <c r="B135" s="117"/>
      <c r="C135" s="102"/>
      <c r="D135" s="40" t="s">
        <v>166</v>
      </c>
      <c r="E135" s="20" t="s">
        <v>12</v>
      </c>
      <c r="F135" s="75"/>
    </row>
    <row r="136" spans="1:6" x14ac:dyDescent="0.35">
      <c r="A136" s="19"/>
      <c r="B136" s="117"/>
      <c r="C136" s="103"/>
      <c r="D136" s="84" t="s">
        <v>167</v>
      </c>
      <c r="E136" s="20"/>
      <c r="F136" s="75"/>
    </row>
    <row r="137" spans="1:6" s="29" customFormat="1" ht="25" x14ac:dyDescent="0.35">
      <c r="A137" s="28"/>
      <c r="B137" s="117"/>
      <c r="C137" s="102" t="s">
        <v>389</v>
      </c>
      <c r="D137" s="88" t="s">
        <v>102</v>
      </c>
      <c r="E137" s="56" t="s">
        <v>12</v>
      </c>
      <c r="F137" s="81"/>
    </row>
    <row r="138" spans="1:6" s="29" customFormat="1" ht="25" x14ac:dyDescent="0.35">
      <c r="A138" s="28"/>
      <c r="B138" s="117"/>
      <c r="C138" s="102"/>
      <c r="D138" s="87" t="s">
        <v>101</v>
      </c>
      <c r="E138" s="60"/>
      <c r="F138" s="76"/>
    </row>
    <row r="139" spans="1:6" s="29" customFormat="1" x14ac:dyDescent="0.35">
      <c r="A139" s="28"/>
      <c r="B139" s="117"/>
      <c r="C139" s="102"/>
      <c r="D139" s="88" t="s">
        <v>468</v>
      </c>
      <c r="E139" s="60"/>
      <c r="F139" s="76"/>
    </row>
    <row r="140" spans="1:6" x14ac:dyDescent="0.35">
      <c r="A140" s="19"/>
      <c r="B140" s="117"/>
      <c r="C140" s="102"/>
      <c r="D140" s="88" t="s">
        <v>103</v>
      </c>
      <c r="E140" s="59" t="s">
        <v>12</v>
      </c>
      <c r="F140" s="77"/>
    </row>
    <row r="141" spans="1:6" ht="25" x14ac:dyDescent="0.35">
      <c r="A141" s="19"/>
      <c r="B141" s="117"/>
      <c r="C141" s="102"/>
      <c r="D141" s="88" t="s">
        <v>104</v>
      </c>
      <c r="E141" s="59" t="s">
        <v>12</v>
      </c>
      <c r="F141" s="77"/>
    </row>
    <row r="142" spans="1:6" x14ac:dyDescent="0.35">
      <c r="A142" s="19"/>
      <c r="B142" s="117"/>
      <c r="C142" s="102"/>
      <c r="D142" s="88" t="s">
        <v>105</v>
      </c>
      <c r="E142" s="59" t="s">
        <v>12</v>
      </c>
      <c r="F142" s="77"/>
    </row>
    <row r="143" spans="1:6" ht="25" x14ac:dyDescent="0.35">
      <c r="A143" s="19"/>
      <c r="B143" s="117"/>
      <c r="C143" s="102"/>
      <c r="D143" s="88" t="s">
        <v>106</v>
      </c>
      <c r="E143" s="59" t="s">
        <v>12</v>
      </c>
      <c r="F143" s="77"/>
    </row>
    <row r="144" spans="1:6" x14ac:dyDescent="0.35">
      <c r="A144" s="19"/>
      <c r="B144" s="117"/>
      <c r="C144" s="102"/>
      <c r="D144" s="88" t="s">
        <v>107</v>
      </c>
      <c r="E144" s="59" t="s">
        <v>12</v>
      </c>
      <c r="F144" s="77"/>
    </row>
    <row r="145" spans="1:6" x14ac:dyDescent="0.35">
      <c r="A145" s="19"/>
      <c r="B145" s="117"/>
      <c r="C145" s="103"/>
      <c r="D145" s="88" t="s">
        <v>108</v>
      </c>
      <c r="E145" s="20" t="s">
        <v>12</v>
      </c>
      <c r="F145" s="75"/>
    </row>
    <row r="146" spans="1:6" ht="25" x14ac:dyDescent="0.35">
      <c r="A146" s="19"/>
      <c r="B146" s="117"/>
      <c r="C146" s="102" t="s">
        <v>283</v>
      </c>
      <c r="D146" s="40" t="s">
        <v>284</v>
      </c>
      <c r="E146" s="20"/>
      <c r="F146" s="75"/>
    </row>
    <row r="147" spans="1:6" ht="25" x14ac:dyDescent="0.35">
      <c r="A147" s="19"/>
      <c r="B147" s="117"/>
      <c r="C147" s="102"/>
      <c r="D147" s="40" t="s">
        <v>285</v>
      </c>
      <c r="E147" s="20" t="s">
        <v>12</v>
      </c>
      <c r="F147" s="75"/>
    </row>
    <row r="148" spans="1:6" x14ac:dyDescent="0.35">
      <c r="A148" s="19"/>
      <c r="B148" s="117"/>
      <c r="C148" s="102"/>
      <c r="D148" s="40" t="s">
        <v>286</v>
      </c>
      <c r="E148" s="20"/>
      <c r="F148" s="75"/>
    </row>
    <row r="149" spans="1:6" ht="25" x14ac:dyDescent="0.35">
      <c r="A149" s="19"/>
      <c r="B149" s="117"/>
      <c r="C149" s="102"/>
      <c r="D149" s="84" t="s">
        <v>469</v>
      </c>
      <c r="E149" s="20"/>
      <c r="F149" s="75"/>
    </row>
    <row r="150" spans="1:6" ht="25" x14ac:dyDescent="0.35">
      <c r="A150" s="19"/>
      <c r="B150" s="117"/>
      <c r="C150" s="102"/>
      <c r="D150" s="40" t="s">
        <v>470</v>
      </c>
      <c r="E150" s="20"/>
      <c r="F150" s="75"/>
    </row>
    <row r="151" spans="1:6" x14ac:dyDescent="0.35">
      <c r="A151" s="19"/>
      <c r="B151" s="117"/>
      <c r="C151" s="103"/>
      <c r="D151" s="40" t="s">
        <v>287</v>
      </c>
      <c r="E151" s="20"/>
      <c r="F151" s="75"/>
    </row>
    <row r="152" spans="1:6" x14ac:dyDescent="0.35">
      <c r="A152" s="19"/>
      <c r="B152" s="117"/>
      <c r="C152" s="101" t="s">
        <v>24</v>
      </c>
      <c r="D152" s="41" t="s">
        <v>150</v>
      </c>
      <c r="E152" s="59"/>
      <c r="F152" s="77"/>
    </row>
    <row r="153" spans="1:6" x14ac:dyDescent="0.35">
      <c r="A153" s="19"/>
      <c r="B153" s="117"/>
      <c r="C153" s="102"/>
      <c r="D153" s="40" t="s">
        <v>151</v>
      </c>
      <c r="E153" s="20" t="s">
        <v>12</v>
      </c>
      <c r="F153" s="75"/>
    </row>
    <row r="154" spans="1:6" x14ac:dyDescent="0.35">
      <c r="A154" s="19"/>
      <c r="B154" s="117"/>
      <c r="C154" s="103"/>
      <c r="D154" s="40" t="s">
        <v>152</v>
      </c>
      <c r="E154" s="20"/>
      <c r="F154" s="75"/>
    </row>
    <row r="155" spans="1:6" x14ac:dyDescent="0.35">
      <c r="A155" s="19"/>
      <c r="B155" s="117"/>
      <c r="C155" s="102" t="s">
        <v>224</v>
      </c>
      <c r="D155" s="40" t="s">
        <v>225</v>
      </c>
      <c r="E155" s="20"/>
      <c r="F155" s="75"/>
    </row>
    <row r="156" spans="1:6" x14ac:dyDescent="0.35">
      <c r="A156" s="19"/>
      <c r="B156" s="117"/>
      <c r="C156" s="102"/>
      <c r="D156" s="84" t="s">
        <v>226</v>
      </c>
      <c r="E156" s="20"/>
      <c r="F156" s="75"/>
    </row>
    <row r="157" spans="1:6" x14ac:dyDescent="0.35">
      <c r="A157" s="19"/>
      <c r="B157" s="117"/>
      <c r="C157" s="102"/>
      <c r="D157" s="40" t="s">
        <v>227</v>
      </c>
      <c r="E157" s="20"/>
      <c r="F157" s="75"/>
    </row>
    <row r="158" spans="1:6" ht="25" x14ac:dyDescent="0.35">
      <c r="A158" s="19"/>
      <c r="B158" s="117"/>
      <c r="C158" s="102"/>
      <c r="D158" s="40" t="s">
        <v>502</v>
      </c>
      <c r="E158" s="20" t="s">
        <v>12</v>
      </c>
      <c r="F158" s="75"/>
    </row>
    <row r="159" spans="1:6" x14ac:dyDescent="0.35">
      <c r="A159" s="19"/>
      <c r="B159" s="117"/>
      <c r="C159" s="102"/>
      <c r="D159" s="40" t="s">
        <v>228</v>
      </c>
      <c r="E159" s="20"/>
      <c r="F159" s="75"/>
    </row>
    <row r="160" spans="1:6" x14ac:dyDescent="0.35">
      <c r="A160" s="19"/>
      <c r="B160" s="117"/>
      <c r="C160" s="102"/>
      <c r="D160" s="40" t="s">
        <v>229</v>
      </c>
      <c r="E160" s="20" t="s">
        <v>12</v>
      </c>
      <c r="F160" s="75"/>
    </row>
    <row r="161" spans="1:6" ht="25" x14ac:dyDescent="0.35">
      <c r="A161" s="19"/>
      <c r="B161" s="117"/>
      <c r="C161" s="102"/>
      <c r="D161" s="90" t="s">
        <v>230</v>
      </c>
      <c r="E161" s="56"/>
      <c r="F161" s="81"/>
    </row>
    <row r="162" spans="1:6" ht="25" x14ac:dyDescent="0.35">
      <c r="A162" s="19"/>
      <c r="B162" s="117"/>
      <c r="C162" s="101" t="s">
        <v>392</v>
      </c>
      <c r="D162" s="87" t="s">
        <v>128</v>
      </c>
      <c r="E162" s="55"/>
      <c r="F162" s="82"/>
    </row>
    <row r="163" spans="1:6" x14ac:dyDescent="0.35">
      <c r="A163" s="19"/>
      <c r="B163" s="117"/>
      <c r="C163" s="102"/>
      <c r="D163" s="88" t="s">
        <v>471</v>
      </c>
      <c r="E163" s="20"/>
      <c r="F163" s="75"/>
    </row>
    <row r="164" spans="1:6" ht="25" x14ac:dyDescent="0.35">
      <c r="A164" s="19"/>
      <c r="B164" s="117"/>
      <c r="C164" s="102"/>
      <c r="D164" s="88" t="s">
        <v>129</v>
      </c>
      <c r="E164" s="20"/>
      <c r="F164" s="75"/>
    </row>
    <row r="165" spans="1:6" ht="25" x14ac:dyDescent="0.35">
      <c r="A165" s="19"/>
      <c r="B165" s="117"/>
      <c r="C165" s="102"/>
      <c r="D165" s="88" t="s">
        <v>130</v>
      </c>
      <c r="E165" s="20" t="s">
        <v>12</v>
      </c>
      <c r="F165" s="75"/>
    </row>
    <row r="166" spans="1:6" x14ac:dyDescent="0.35">
      <c r="A166" s="19"/>
      <c r="B166" s="117"/>
      <c r="C166" s="102"/>
      <c r="D166" s="40" t="s">
        <v>131</v>
      </c>
      <c r="E166" s="20"/>
      <c r="F166" s="75"/>
    </row>
    <row r="167" spans="1:6" x14ac:dyDescent="0.35">
      <c r="A167" s="19"/>
      <c r="B167" s="117"/>
      <c r="C167" s="103"/>
      <c r="D167" s="40" t="s">
        <v>473</v>
      </c>
      <c r="E167" s="20"/>
      <c r="F167" s="75"/>
    </row>
    <row r="168" spans="1:6" ht="25" x14ac:dyDescent="0.35">
      <c r="A168" s="19"/>
      <c r="B168" s="117"/>
      <c r="C168" s="102" t="s">
        <v>168</v>
      </c>
      <c r="D168" s="40" t="s">
        <v>474</v>
      </c>
      <c r="E168" s="20"/>
      <c r="F168" s="75"/>
    </row>
    <row r="169" spans="1:6" ht="25" x14ac:dyDescent="0.35">
      <c r="A169" s="19"/>
      <c r="B169" s="117"/>
      <c r="C169" s="102"/>
      <c r="D169" s="40" t="s">
        <v>475</v>
      </c>
      <c r="E169" s="20" t="s">
        <v>12</v>
      </c>
      <c r="F169" s="75"/>
    </row>
    <row r="170" spans="1:6" ht="25" x14ac:dyDescent="0.35">
      <c r="A170" s="19"/>
      <c r="B170" s="117"/>
      <c r="C170" s="102"/>
      <c r="D170" s="40" t="s">
        <v>169</v>
      </c>
      <c r="E170" s="20" t="s">
        <v>12</v>
      </c>
      <c r="F170" s="75"/>
    </row>
    <row r="171" spans="1:6" ht="25" x14ac:dyDescent="0.35">
      <c r="A171" s="19"/>
      <c r="B171" s="117"/>
      <c r="C171" s="102"/>
      <c r="D171" s="90" t="s">
        <v>170</v>
      </c>
      <c r="E171" s="60"/>
      <c r="F171" s="76"/>
    </row>
    <row r="172" spans="1:6" x14ac:dyDescent="0.35">
      <c r="A172" s="19"/>
      <c r="B172" s="117"/>
      <c r="C172" s="101" t="s">
        <v>275</v>
      </c>
      <c r="D172" s="41" t="s">
        <v>276</v>
      </c>
      <c r="E172" s="59"/>
      <c r="F172" s="77"/>
    </row>
    <row r="173" spans="1:6" ht="25" x14ac:dyDescent="0.35">
      <c r="A173" s="19"/>
      <c r="B173" s="117"/>
      <c r="C173" s="102"/>
      <c r="D173" s="40" t="s">
        <v>277</v>
      </c>
      <c r="E173" s="20" t="s">
        <v>12</v>
      </c>
      <c r="F173" s="75"/>
    </row>
    <row r="174" spans="1:6" x14ac:dyDescent="0.35">
      <c r="A174" s="19"/>
      <c r="B174" s="117"/>
      <c r="C174" s="102"/>
      <c r="D174" s="40" t="s">
        <v>278</v>
      </c>
      <c r="E174" s="20"/>
      <c r="F174" s="75"/>
    </row>
    <row r="175" spans="1:6" x14ac:dyDescent="0.35">
      <c r="A175" s="19"/>
      <c r="B175" s="117"/>
      <c r="C175" s="102"/>
      <c r="D175" s="84" t="s">
        <v>279</v>
      </c>
      <c r="E175" s="20"/>
      <c r="F175" s="75"/>
    </row>
    <row r="176" spans="1:6" x14ac:dyDescent="0.35">
      <c r="A176" s="19"/>
      <c r="B176" s="117"/>
      <c r="C176" s="102"/>
      <c r="D176" s="40" t="s">
        <v>280</v>
      </c>
      <c r="E176" s="20"/>
      <c r="F176" s="75"/>
    </row>
    <row r="177" spans="1:6" x14ac:dyDescent="0.35">
      <c r="A177" s="19"/>
      <c r="B177" s="117"/>
      <c r="C177" s="102"/>
      <c r="D177" s="40" t="s">
        <v>281</v>
      </c>
      <c r="E177" s="20"/>
      <c r="F177" s="75"/>
    </row>
    <row r="178" spans="1:6" ht="25" x14ac:dyDescent="0.35">
      <c r="A178" s="19"/>
      <c r="B178" s="117"/>
      <c r="C178" s="103"/>
      <c r="D178" s="40" t="s">
        <v>282</v>
      </c>
      <c r="E178" s="20"/>
      <c r="F178" s="75"/>
    </row>
    <row r="179" spans="1:6" x14ac:dyDescent="0.35">
      <c r="A179" s="19"/>
      <c r="B179" s="117"/>
      <c r="C179" s="101" t="s">
        <v>391</v>
      </c>
      <c r="D179" s="40" t="s">
        <v>254</v>
      </c>
      <c r="E179" s="20" t="s">
        <v>12</v>
      </c>
      <c r="F179" s="75"/>
    </row>
    <row r="180" spans="1:6" ht="25" x14ac:dyDescent="0.35">
      <c r="A180" s="19"/>
      <c r="B180" s="117"/>
      <c r="C180" s="102"/>
      <c r="D180" s="40" t="s">
        <v>255</v>
      </c>
      <c r="E180" s="20" t="s">
        <v>12</v>
      </c>
      <c r="F180" s="75"/>
    </row>
    <row r="181" spans="1:6" ht="25.5" thickBot="1" x14ac:dyDescent="0.4">
      <c r="A181" s="19"/>
      <c r="B181" s="118"/>
      <c r="C181" s="104"/>
      <c r="D181" s="85" t="s">
        <v>256</v>
      </c>
      <c r="E181" s="58" t="s">
        <v>13</v>
      </c>
      <c r="F181" s="79"/>
    </row>
    <row r="182" spans="1:6" ht="25" x14ac:dyDescent="0.35">
      <c r="A182" s="19"/>
      <c r="B182" s="116" t="s">
        <v>378</v>
      </c>
      <c r="C182" s="105" t="s">
        <v>257</v>
      </c>
      <c r="D182" s="40" t="s">
        <v>258</v>
      </c>
      <c r="E182" s="20"/>
      <c r="F182" s="75"/>
    </row>
    <row r="183" spans="1:6" x14ac:dyDescent="0.35">
      <c r="A183" s="19"/>
      <c r="B183" s="117"/>
      <c r="C183" s="102"/>
      <c r="D183" s="40" t="s">
        <v>259</v>
      </c>
      <c r="E183" s="20" t="s">
        <v>12</v>
      </c>
      <c r="F183" s="75"/>
    </row>
    <row r="184" spans="1:6" ht="25" x14ac:dyDescent="0.35">
      <c r="A184" s="19"/>
      <c r="B184" s="117"/>
      <c r="C184" s="102"/>
      <c r="D184" s="40" t="s">
        <v>260</v>
      </c>
      <c r="E184" s="20"/>
      <c r="F184" s="75"/>
    </row>
    <row r="185" spans="1:6" x14ac:dyDescent="0.35">
      <c r="A185" s="19"/>
      <c r="B185" s="117"/>
      <c r="C185" s="102"/>
      <c r="D185" s="84" t="s">
        <v>261</v>
      </c>
      <c r="E185" s="20"/>
      <c r="F185" s="75"/>
    </row>
    <row r="186" spans="1:6" ht="25" x14ac:dyDescent="0.35">
      <c r="A186" s="19"/>
      <c r="B186" s="117"/>
      <c r="C186" s="102"/>
      <c r="D186" s="40" t="s">
        <v>262</v>
      </c>
      <c r="E186" s="20"/>
      <c r="F186" s="75"/>
    </row>
    <row r="187" spans="1:6" x14ac:dyDescent="0.35">
      <c r="A187" s="19"/>
      <c r="B187" s="117"/>
      <c r="C187" s="102"/>
      <c r="D187" s="40" t="s">
        <v>263</v>
      </c>
      <c r="E187" s="20"/>
      <c r="F187" s="75"/>
    </row>
    <row r="188" spans="1:6" x14ac:dyDescent="0.35">
      <c r="A188" s="19"/>
      <c r="B188" s="117"/>
      <c r="C188" s="102"/>
      <c r="D188" s="40" t="s">
        <v>264</v>
      </c>
      <c r="E188" s="20" t="s">
        <v>12</v>
      </c>
      <c r="F188" s="75"/>
    </row>
    <row r="189" spans="1:6" x14ac:dyDescent="0.35">
      <c r="A189" s="19"/>
      <c r="B189" s="117"/>
      <c r="C189" s="102"/>
      <c r="D189" s="40" t="s">
        <v>265</v>
      </c>
      <c r="E189" s="20"/>
      <c r="F189" s="75"/>
    </row>
    <row r="190" spans="1:6" x14ac:dyDescent="0.35">
      <c r="A190" s="19"/>
      <c r="B190" s="117"/>
      <c r="C190" s="103"/>
      <c r="D190" s="90" t="s">
        <v>266</v>
      </c>
      <c r="E190" s="56"/>
      <c r="F190" s="81"/>
    </row>
    <row r="191" spans="1:6" x14ac:dyDescent="0.35">
      <c r="A191" s="19"/>
      <c r="B191" s="117"/>
      <c r="C191" s="101" t="s">
        <v>382</v>
      </c>
      <c r="D191" s="41" t="s">
        <v>267</v>
      </c>
      <c r="E191" s="59"/>
      <c r="F191" s="77"/>
    </row>
    <row r="192" spans="1:6" ht="25" x14ac:dyDescent="0.35">
      <c r="A192" s="19"/>
      <c r="B192" s="117"/>
      <c r="C192" s="102"/>
      <c r="D192" s="40" t="s">
        <v>268</v>
      </c>
      <c r="E192" s="20" t="s">
        <v>12</v>
      </c>
      <c r="F192" s="75"/>
    </row>
    <row r="193" spans="1:6" x14ac:dyDescent="0.35">
      <c r="A193" s="19"/>
      <c r="B193" s="117"/>
      <c r="C193" s="102"/>
      <c r="D193" s="40" t="s">
        <v>269</v>
      </c>
      <c r="E193" s="20"/>
      <c r="F193" s="75"/>
    </row>
    <row r="194" spans="1:6" ht="25" x14ac:dyDescent="0.35">
      <c r="A194" s="19"/>
      <c r="B194" s="117"/>
      <c r="C194" s="102"/>
      <c r="D194" s="40" t="s">
        <v>270</v>
      </c>
      <c r="E194" s="20"/>
      <c r="F194" s="75"/>
    </row>
    <row r="195" spans="1:6" x14ac:dyDescent="0.35">
      <c r="A195" s="19"/>
      <c r="B195" s="117"/>
      <c r="C195" s="102"/>
      <c r="D195" s="40" t="s">
        <v>271</v>
      </c>
      <c r="E195" s="20"/>
      <c r="F195" s="75"/>
    </row>
    <row r="196" spans="1:6" x14ac:dyDescent="0.35">
      <c r="A196" s="19"/>
      <c r="B196" s="117"/>
      <c r="C196" s="102"/>
      <c r="D196" s="40" t="s">
        <v>272</v>
      </c>
      <c r="E196" s="20"/>
      <c r="F196" s="75"/>
    </row>
    <row r="197" spans="1:6" x14ac:dyDescent="0.35">
      <c r="A197" s="19"/>
      <c r="B197" s="117"/>
      <c r="C197" s="102"/>
      <c r="D197" s="40" t="s">
        <v>273</v>
      </c>
      <c r="E197" s="20"/>
      <c r="F197" s="75"/>
    </row>
    <row r="198" spans="1:6" ht="14.5" thickBot="1" x14ac:dyDescent="0.4">
      <c r="A198" s="19"/>
      <c r="B198" s="118"/>
      <c r="C198" s="104"/>
      <c r="D198" s="85" t="s">
        <v>274</v>
      </c>
      <c r="E198" s="58"/>
      <c r="F198" s="79"/>
    </row>
    <row r="199" spans="1:6" x14ac:dyDescent="0.35">
      <c r="A199" s="19"/>
      <c r="B199" s="116" t="s">
        <v>479</v>
      </c>
      <c r="C199" s="105" t="s">
        <v>234</v>
      </c>
      <c r="D199" s="40" t="s">
        <v>235</v>
      </c>
      <c r="E199" s="20" t="s">
        <v>12</v>
      </c>
      <c r="F199" s="75"/>
    </row>
    <row r="200" spans="1:6" ht="25" x14ac:dyDescent="0.35">
      <c r="A200" s="19"/>
      <c r="B200" s="117"/>
      <c r="C200" s="102"/>
      <c r="D200" s="40" t="s">
        <v>236</v>
      </c>
      <c r="E200" s="20" t="s">
        <v>12</v>
      </c>
      <c r="F200" s="75"/>
    </row>
    <row r="201" spans="1:6" x14ac:dyDescent="0.35">
      <c r="A201" s="19"/>
      <c r="B201" s="117"/>
      <c r="C201" s="102"/>
      <c r="D201" s="40" t="s">
        <v>237</v>
      </c>
      <c r="E201" s="20" t="s">
        <v>12</v>
      </c>
      <c r="F201" s="75"/>
    </row>
    <row r="202" spans="1:6" x14ac:dyDescent="0.35">
      <c r="A202" s="19"/>
      <c r="B202" s="117"/>
      <c r="C202" s="102"/>
      <c r="D202" s="40" t="s">
        <v>238</v>
      </c>
      <c r="E202" s="20" t="s">
        <v>12</v>
      </c>
      <c r="F202" s="75"/>
    </row>
    <row r="203" spans="1:6" x14ac:dyDescent="0.35">
      <c r="A203" s="19"/>
      <c r="B203" s="117"/>
      <c r="C203" s="102"/>
      <c r="D203" s="40" t="s">
        <v>239</v>
      </c>
      <c r="E203" s="20" t="s">
        <v>12</v>
      </c>
      <c r="F203" s="75"/>
    </row>
    <row r="204" spans="1:6" ht="25" x14ac:dyDescent="0.35">
      <c r="A204" s="19"/>
      <c r="B204" s="117"/>
      <c r="C204" s="102"/>
      <c r="D204" s="40" t="s">
        <v>240</v>
      </c>
      <c r="E204" s="20" t="s">
        <v>12</v>
      </c>
      <c r="F204" s="75"/>
    </row>
    <row r="205" spans="1:6" x14ac:dyDescent="0.35">
      <c r="A205" s="19"/>
      <c r="B205" s="117"/>
      <c r="C205" s="102"/>
      <c r="D205" s="40" t="s">
        <v>241</v>
      </c>
      <c r="E205" s="20" t="s">
        <v>12</v>
      </c>
      <c r="F205" s="75"/>
    </row>
    <row r="206" spans="1:6" x14ac:dyDescent="0.35">
      <c r="A206" s="19"/>
      <c r="B206" s="117"/>
      <c r="C206" s="102"/>
      <c r="D206" s="40" t="s">
        <v>242</v>
      </c>
      <c r="E206" s="20" t="s">
        <v>13</v>
      </c>
      <c r="F206" s="75"/>
    </row>
    <row r="207" spans="1:6" x14ac:dyDescent="0.35">
      <c r="A207" s="19"/>
      <c r="B207" s="117"/>
      <c r="C207" s="102"/>
      <c r="D207" s="40" t="s">
        <v>243</v>
      </c>
      <c r="E207" s="20" t="s">
        <v>13</v>
      </c>
      <c r="F207" s="75"/>
    </row>
    <row r="208" spans="1:6" x14ac:dyDescent="0.35">
      <c r="A208" s="19"/>
      <c r="B208" s="117"/>
      <c r="C208" s="103"/>
      <c r="D208" s="40" t="s">
        <v>244</v>
      </c>
      <c r="E208" s="20" t="s">
        <v>13</v>
      </c>
      <c r="F208" s="75"/>
    </row>
    <row r="209" spans="1:6" x14ac:dyDescent="0.35">
      <c r="A209" s="19"/>
      <c r="B209" s="117"/>
      <c r="C209" s="101" t="s">
        <v>478</v>
      </c>
      <c r="D209" s="41" t="s">
        <v>245</v>
      </c>
      <c r="E209" s="59" t="s">
        <v>12</v>
      </c>
      <c r="F209" s="77"/>
    </row>
    <row r="210" spans="1:6" x14ac:dyDescent="0.35">
      <c r="A210" s="19"/>
      <c r="B210" s="117"/>
      <c r="C210" s="103"/>
      <c r="D210" s="84" t="s">
        <v>246</v>
      </c>
      <c r="E210" s="20" t="s">
        <v>13</v>
      </c>
      <c r="F210" s="75"/>
    </row>
    <row r="211" spans="1:6" x14ac:dyDescent="0.35">
      <c r="A211" s="19"/>
      <c r="B211" s="117"/>
      <c r="C211" s="101" t="s">
        <v>119</v>
      </c>
      <c r="D211" s="87" t="s">
        <v>120</v>
      </c>
      <c r="E211" s="59" t="s">
        <v>12</v>
      </c>
      <c r="F211" s="77"/>
    </row>
    <row r="212" spans="1:6" ht="25" x14ac:dyDescent="0.35">
      <c r="A212" s="19"/>
      <c r="B212" s="117"/>
      <c r="C212" s="102"/>
      <c r="D212" s="88" t="s">
        <v>121</v>
      </c>
      <c r="E212" s="20" t="s">
        <v>13</v>
      </c>
      <c r="F212" s="75"/>
    </row>
    <row r="213" spans="1:6" x14ac:dyDescent="0.35">
      <c r="A213" s="19"/>
      <c r="B213" s="117"/>
      <c r="C213" s="102"/>
      <c r="D213" s="87" t="s">
        <v>122</v>
      </c>
      <c r="E213" s="60" t="s">
        <v>13</v>
      </c>
      <c r="F213" s="76"/>
    </row>
    <row r="214" spans="1:6" x14ac:dyDescent="0.35">
      <c r="A214" s="19"/>
      <c r="B214" s="117"/>
      <c r="C214" s="102"/>
      <c r="D214" s="88" t="s">
        <v>123</v>
      </c>
      <c r="E214" s="59" t="s">
        <v>13</v>
      </c>
      <c r="F214" s="77"/>
    </row>
    <row r="215" spans="1:6" ht="25" x14ac:dyDescent="0.35">
      <c r="A215" s="19"/>
      <c r="B215" s="117"/>
      <c r="C215" s="103"/>
      <c r="D215" s="88" t="s">
        <v>124</v>
      </c>
      <c r="E215" s="59" t="s">
        <v>12</v>
      </c>
      <c r="F215" s="77"/>
    </row>
    <row r="216" spans="1:6" x14ac:dyDescent="0.35">
      <c r="A216" s="19"/>
      <c r="B216" s="117"/>
      <c r="C216" s="101" t="s">
        <v>125</v>
      </c>
      <c r="D216" s="88" t="s">
        <v>126</v>
      </c>
      <c r="E216" s="20" t="s">
        <v>12</v>
      </c>
      <c r="F216" s="75"/>
    </row>
    <row r="217" spans="1:6" ht="25.5" thickBot="1" x14ac:dyDescent="0.4">
      <c r="A217" s="19"/>
      <c r="B217" s="118"/>
      <c r="C217" s="104"/>
      <c r="D217" s="85" t="s">
        <v>127</v>
      </c>
      <c r="E217" s="58" t="s">
        <v>12</v>
      </c>
      <c r="F217" s="79"/>
    </row>
    <row r="218" spans="1:6" x14ac:dyDescent="0.35">
      <c r="A218" s="19"/>
      <c r="B218" s="116" t="s">
        <v>288</v>
      </c>
      <c r="C218" s="105" t="s">
        <v>393</v>
      </c>
      <c r="D218" s="40" t="s">
        <v>289</v>
      </c>
      <c r="E218" s="20" t="s">
        <v>13</v>
      </c>
      <c r="F218" s="75"/>
    </row>
    <row r="219" spans="1:6" ht="25" x14ac:dyDescent="0.35">
      <c r="A219" s="19"/>
      <c r="B219" s="117"/>
      <c r="C219" s="102"/>
      <c r="D219" s="40" t="s">
        <v>486</v>
      </c>
      <c r="E219" s="20" t="s">
        <v>12</v>
      </c>
      <c r="F219" s="75"/>
    </row>
    <row r="220" spans="1:6" ht="25" x14ac:dyDescent="0.35">
      <c r="A220" s="19"/>
      <c r="B220" s="117"/>
      <c r="C220" s="102"/>
      <c r="D220" s="40" t="s">
        <v>487</v>
      </c>
      <c r="E220" s="20" t="s">
        <v>12</v>
      </c>
      <c r="F220" s="75"/>
    </row>
    <row r="221" spans="1:6" ht="50" x14ac:dyDescent="0.35">
      <c r="A221" s="19"/>
      <c r="B221" s="117"/>
      <c r="C221" s="102"/>
      <c r="D221" s="84" t="s">
        <v>488</v>
      </c>
      <c r="E221" s="20" t="s">
        <v>12</v>
      </c>
      <c r="F221" s="75"/>
    </row>
    <row r="222" spans="1:6" ht="50" x14ac:dyDescent="0.35">
      <c r="A222" s="19"/>
      <c r="B222" s="117"/>
      <c r="C222" s="102"/>
      <c r="D222" s="40" t="s">
        <v>489</v>
      </c>
      <c r="E222" s="20" t="s">
        <v>12</v>
      </c>
      <c r="F222" s="75"/>
    </row>
    <row r="223" spans="1:6" ht="37.5" x14ac:dyDescent="0.35">
      <c r="A223" s="19"/>
      <c r="B223" s="117"/>
      <c r="C223" s="102"/>
      <c r="D223" s="40" t="s">
        <v>476</v>
      </c>
      <c r="E223" s="20" t="s">
        <v>13</v>
      </c>
      <c r="F223" s="75"/>
    </row>
    <row r="224" spans="1:6" ht="37.5" x14ac:dyDescent="0.35">
      <c r="A224" s="19"/>
      <c r="B224" s="117"/>
      <c r="C224" s="102"/>
      <c r="D224" s="40" t="s">
        <v>290</v>
      </c>
      <c r="E224" s="20" t="s">
        <v>13</v>
      </c>
      <c r="F224" s="75"/>
    </row>
    <row r="225" spans="1:6" ht="25" x14ac:dyDescent="0.35">
      <c r="A225" s="19"/>
      <c r="B225" s="117"/>
      <c r="C225" s="102"/>
      <c r="D225" s="40" t="s">
        <v>291</v>
      </c>
      <c r="E225" s="20" t="s">
        <v>13</v>
      </c>
      <c r="F225" s="75"/>
    </row>
    <row r="226" spans="1:6" ht="37.5" x14ac:dyDescent="0.35">
      <c r="A226" s="19"/>
      <c r="B226" s="117"/>
      <c r="C226" s="102"/>
      <c r="D226" s="40" t="s">
        <v>503</v>
      </c>
      <c r="E226" s="20" t="s">
        <v>13</v>
      </c>
      <c r="F226" s="75"/>
    </row>
    <row r="227" spans="1:6" ht="25.5" thickBot="1" x14ac:dyDescent="0.4">
      <c r="A227" s="19"/>
      <c r="B227" s="117"/>
      <c r="C227" s="104"/>
      <c r="D227" s="91" t="s">
        <v>490</v>
      </c>
      <c r="E227" s="54" t="s">
        <v>13</v>
      </c>
      <c r="F227" s="83"/>
    </row>
    <row r="228" spans="1:6" ht="37.5" x14ac:dyDescent="0.35">
      <c r="A228" s="19"/>
      <c r="B228" s="117"/>
      <c r="C228" s="105" t="s">
        <v>359</v>
      </c>
      <c r="D228" s="40" t="s">
        <v>292</v>
      </c>
      <c r="E228" s="20"/>
      <c r="F228" s="75"/>
    </row>
    <row r="229" spans="1:6" ht="25" x14ac:dyDescent="0.35">
      <c r="A229" s="19"/>
      <c r="B229" s="117"/>
      <c r="C229" s="102"/>
      <c r="D229" s="40" t="s">
        <v>293</v>
      </c>
      <c r="E229" s="20"/>
      <c r="F229" s="75"/>
    </row>
    <row r="230" spans="1:6" ht="25" x14ac:dyDescent="0.35">
      <c r="A230" s="19"/>
      <c r="B230" s="117"/>
      <c r="C230" s="102"/>
      <c r="D230" s="40" t="s">
        <v>491</v>
      </c>
      <c r="E230" s="20" t="s">
        <v>12</v>
      </c>
      <c r="F230" s="75"/>
    </row>
    <row r="231" spans="1:6" ht="25" x14ac:dyDescent="0.35">
      <c r="A231" s="19"/>
      <c r="B231" s="117"/>
      <c r="C231" s="102"/>
      <c r="D231" s="40" t="s">
        <v>477</v>
      </c>
      <c r="E231" s="59"/>
      <c r="F231" s="77"/>
    </row>
    <row r="232" spans="1:6" x14ac:dyDescent="0.35">
      <c r="A232" s="19"/>
      <c r="B232" s="117"/>
      <c r="C232" s="102"/>
      <c r="D232" s="40" t="s">
        <v>294</v>
      </c>
      <c r="E232" s="20" t="s">
        <v>12</v>
      </c>
      <c r="F232" s="75"/>
    </row>
    <row r="233" spans="1:6" ht="25" x14ac:dyDescent="0.35">
      <c r="A233" s="19"/>
      <c r="B233" s="117"/>
      <c r="C233" s="102"/>
      <c r="D233" s="40" t="s">
        <v>295</v>
      </c>
      <c r="E233" s="20"/>
      <c r="F233" s="75"/>
    </row>
    <row r="234" spans="1:6" ht="25.5" thickBot="1" x14ac:dyDescent="0.4">
      <c r="A234" s="19"/>
      <c r="B234" s="117"/>
      <c r="C234" s="104"/>
      <c r="D234" s="91" t="s">
        <v>296</v>
      </c>
      <c r="E234" s="54"/>
      <c r="F234" s="83"/>
    </row>
    <row r="235" spans="1:6" ht="75" x14ac:dyDescent="0.35">
      <c r="A235" s="19"/>
      <c r="B235" s="117"/>
      <c r="C235" s="105" t="s">
        <v>16</v>
      </c>
      <c r="D235" s="92" t="s">
        <v>492</v>
      </c>
      <c r="E235" s="20"/>
      <c r="F235" s="75"/>
    </row>
    <row r="236" spans="1:6" ht="50" x14ac:dyDescent="0.35">
      <c r="A236" s="19"/>
      <c r="B236" s="117"/>
      <c r="C236" s="102"/>
      <c r="D236" s="40" t="s">
        <v>493</v>
      </c>
      <c r="E236" s="20"/>
      <c r="F236" s="75"/>
    </row>
    <row r="237" spans="1:6" ht="62.5" x14ac:dyDescent="0.35">
      <c r="A237" s="19"/>
      <c r="B237" s="117"/>
      <c r="C237" s="102"/>
      <c r="D237" s="40" t="s">
        <v>297</v>
      </c>
      <c r="E237" s="20" t="s">
        <v>12</v>
      </c>
      <c r="F237" s="75"/>
    </row>
    <row r="238" spans="1:6" ht="50" x14ac:dyDescent="0.35">
      <c r="A238" s="19"/>
      <c r="B238" s="117"/>
      <c r="C238" s="102"/>
      <c r="D238" s="40" t="s">
        <v>298</v>
      </c>
      <c r="E238" s="20" t="s">
        <v>12</v>
      </c>
      <c r="F238" s="75"/>
    </row>
    <row r="239" spans="1:6" ht="25" x14ac:dyDescent="0.35">
      <c r="A239" s="19"/>
      <c r="B239" s="117"/>
      <c r="C239" s="102"/>
      <c r="D239" s="40" t="s">
        <v>299</v>
      </c>
      <c r="E239" s="20"/>
      <c r="F239" s="75"/>
    </row>
    <row r="240" spans="1:6" ht="25" x14ac:dyDescent="0.35">
      <c r="A240" s="19"/>
      <c r="B240" s="117"/>
      <c r="C240" s="102"/>
      <c r="D240" s="40" t="s">
        <v>504</v>
      </c>
      <c r="E240" s="20"/>
      <c r="F240" s="75"/>
    </row>
    <row r="241" spans="1:6" ht="25" x14ac:dyDescent="0.35">
      <c r="A241" s="19"/>
      <c r="B241" s="117"/>
      <c r="C241" s="102"/>
      <c r="D241" s="40" t="s">
        <v>300</v>
      </c>
      <c r="E241" s="59"/>
      <c r="F241" s="77"/>
    </row>
    <row r="242" spans="1:6" ht="37.5" x14ac:dyDescent="0.35">
      <c r="A242" s="19"/>
      <c r="B242" s="117"/>
      <c r="C242" s="102"/>
      <c r="D242" s="40" t="s">
        <v>301</v>
      </c>
      <c r="E242" s="20"/>
      <c r="F242" s="75"/>
    </row>
    <row r="243" spans="1:6" ht="25" x14ac:dyDescent="0.35">
      <c r="A243" s="19"/>
      <c r="B243" s="117"/>
      <c r="C243" s="102"/>
      <c r="D243" s="40" t="s">
        <v>302</v>
      </c>
      <c r="E243" s="20"/>
      <c r="F243" s="75"/>
    </row>
    <row r="244" spans="1:6" ht="37.5" x14ac:dyDescent="0.35">
      <c r="A244" s="19"/>
      <c r="B244" s="117"/>
      <c r="C244" s="102"/>
      <c r="D244" s="40" t="s">
        <v>303</v>
      </c>
      <c r="E244" s="20" t="s">
        <v>12</v>
      </c>
      <c r="F244" s="75"/>
    </row>
    <row r="245" spans="1:6" ht="25" x14ac:dyDescent="0.35">
      <c r="A245" s="19"/>
      <c r="B245" s="117"/>
      <c r="C245" s="102"/>
      <c r="D245" s="40" t="s">
        <v>304</v>
      </c>
      <c r="E245" s="20"/>
      <c r="F245" s="75"/>
    </row>
    <row r="246" spans="1:6" ht="25" x14ac:dyDescent="0.35">
      <c r="A246" s="19"/>
      <c r="B246" s="117"/>
      <c r="C246" s="102"/>
      <c r="D246" s="84" t="s">
        <v>305</v>
      </c>
      <c r="E246" s="20"/>
      <c r="F246" s="75"/>
    </row>
    <row r="247" spans="1:6" ht="25" x14ac:dyDescent="0.35">
      <c r="A247" s="19"/>
      <c r="B247" s="117"/>
      <c r="C247" s="102"/>
      <c r="D247" s="84" t="s">
        <v>306</v>
      </c>
      <c r="E247" s="20"/>
      <c r="F247" s="75"/>
    </row>
    <row r="248" spans="1:6" x14ac:dyDescent="0.35">
      <c r="A248" s="19"/>
      <c r="B248" s="117"/>
      <c r="C248" s="102"/>
      <c r="D248" s="40" t="s">
        <v>307</v>
      </c>
      <c r="E248" s="20"/>
      <c r="F248" s="75"/>
    </row>
    <row r="249" spans="1:6" ht="50" x14ac:dyDescent="0.35">
      <c r="A249" s="19"/>
      <c r="B249" s="117"/>
      <c r="C249" s="102"/>
      <c r="D249" s="40" t="s">
        <v>308</v>
      </c>
      <c r="E249" s="20" t="s">
        <v>12</v>
      </c>
      <c r="F249" s="75"/>
    </row>
    <row r="250" spans="1:6" ht="25" x14ac:dyDescent="0.35">
      <c r="A250" s="19"/>
      <c r="B250" s="117"/>
      <c r="C250" s="102"/>
      <c r="D250" s="40" t="s">
        <v>309</v>
      </c>
      <c r="E250" s="20" t="s">
        <v>12</v>
      </c>
      <c r="F250" s="75"/>
    </row>
    <row r="251" spans="1:6" ht="50" x14ac:dyDescent="0.35">
      <c r="A251" s="19"/>
      <c r="B251" s="117"/>
      <c r="C251" s="102"/>
      <c r="D251" s="40" t="s">
        <v>310</v>
      </c>
      <c r="E251" s="20"/>
      <c r="F251" s="75"/>
    </row>
    <row r="252" spans="1:6" ht="25" x14ac:dyDescent="0.35">
      <c r="A252" s="19"/>
      <c r="B252" s="117"/>
      <c r="C252" s="102"/>
      <c r="D252" s="40" t="s">
        <v>311</v>
      </c>
      <c r="E252" s="20"/>
      <c r="F252" s="75"/>
    </row>
    <row r="253" spans="1:6" ht="50.5" thickBot="1" x14ac:dyDescent="0.4">
      <c r="B253" s="117"/>
      <c r="C253" s="104"/>
      <c r="D253" s="91" t="s">
        <v>312</v>
      </c>
      <c r="E253" s="54"/>
      <c r="F253" s="83"/>
    </row>
    <row r="254" spans="1:6" ht="37.5" x14ac:dyDescent="0.35">
      <c r="B254" s="117"/>
      <c r="C254" s="105" t="s">
        <v>360</v>
      </c>
      <c r="D254" s="40" t="s">
        <v>313</v>
      </c>
      <c r="E254" s="20" t="s">
        <v>12</v>
      </c>
      <c r="F254" s="75"/>
    </row>
    <row r="255" spans="1:6" ht="25" x14ac:dyDescent="0.35">
      <c r="B255" s="117"/>
      <c r="C255" s="102"/>
      <c r="D255" s="40" t="s">
        <v>314</v>
      </c>
      <c r="E255" s="20"/>
      <c r="F255" s="75"/>
    </row>
    <row r="256" spans="1:6" ht="37.5" x14ac:dyDescent="0.35">
      <c r="B256" s="117"/>
      <c r="C256" s="102"/>
      <c r="D256" s="40" t="s">
        <v>315</v>
      </c>
      <c r="E256" s="20" t="s">
        <v>12</v>
      </c>
      <c r="F256" s="75"/>
    </row>
    <row r="257" spans="2:6" x14ac:dyDescent="0.35">
      <c r="B257" s="117"/>
      <c r="C257" s="102"/>
      <c r="D257" s="40" t="s">
        <v>316</v>
      </c>
      <c r="E257" s="20"/>
      <c r="F257" s="75"/>
    </row>
    <row r="258" spans="2:6" ht="14.5" thickBot="1" x14ac:dyDescent="0.4">
      <c r="B258" s="117"/>
      <c r="C258" s="104"/>
      <c r="D258" s="85" t="s">
        <v>317</v>
      </c>
      <c r="E258" s="54"/>
      <c r="F258" s="83"/>
    </row>
    <row r="259" spans="2:6" ht="25" x14ac:dyDescent="0.35">
      <c r="B259" s="117"/>
      <c r="C259" s="105" t="s">
        <v>10</v>
      </c>
      <c r="D259" s="40" t="s">
        <v>318</v>
      </c>
      <c r="E259" s="20"/>
      <c r="F259" s="75"/>
    </row>
    <row r="260" spans="2:6" ht="37.5" x14ac:dyDescent="0.35">
      <c r="B260" s="117"/>
      <c r="C260" s="102"/>
      <c r="D260" s="40" t="s">
        <v>319</v>
      </c>
      <c r="E260" s="20"/>
      <c r="F260" s="75"/>
    </row>
    <row r="261" spans="2:6" ht="37.5" x14ac:dyDescent="0.35">
      <c r="B261" s="117"/>
      <c r="C261" s="102"/>
      <c r="D261" s="40" t="s">
        <v>505</v>
      </c>
      <c r="E261" s="20"/>
      <c r="F261" s="75"/>
    </row>
    <row r="262" spans="2:6" ht="50" x14ac:dyDescent="0.35">
      <c r="B262" s="117"/>
      <c r="C262" s="102"/>
      <c r="D262" s="40" t="s">
        <v>320</v>
      </c>
      <c r="E262" s="20" t="s">
        <v>12</v>
      </c>
      <c r="F262" s="75"/>
    </row>
    <row r="263" spans="2:6" ht="37.5" x14ac:dyDescent="0.35">
      <c r="B263" s="117"/>
      <c r="C263" s="102"/>
      <c r="D263" s="84" t="s">
        <v>321</v>
      </c>
      <c r="E263" s="59"/>
      <c r="F263" s="77"/>
    </row>
    <row r="264" spans="2:6" ht="25" x14ac:dyDescent="0.35">
      <c r="B264" s="117"/>
      <c r="C264" s="102"/>
      <c r="D264" s="40" t="s">
        <v>322</v>
      </c>
      <c r="E264" s="20" t="s">
        <v>12</v>
      </c>
      <c r="F264" s="75"/>
    </row>
    <row r="265" spans="2:6" ht="25" x14ac:dyDescent="0.35">
      <c r="B265" s="117"/>
      <c r="C265" s="102"/>
      <c r="D265" s="40" t="s">
        <v>323</v>
      </c>
      <c r="E265" s="59" t="s">
        <v>12</v>
      </c>
      <c r="F265" s="77"/>
    </row>
    <row r="266" spans="2:6" ht="50.5" thickBot="1" x14ac:dyDescent="0.4">
      <c r="B266" s="117"/>
      <c r="C266" s="104"/>
      <c r="D266" s="85" t="s">
        <v>324</v>
      </c>
      <c r="E266" s="54" t="s">
        <v>12</v>
      </c>
      <c r="F266" s="83"/>
    </row>
    <row r="267" spans="2:6" ht="62.5" x14ac:dyDescent="0.35">
      <c r="B267" s="117"/>
      <c r="C267" s="105" t="s">
        <v>17</v>
      </c>
      <c r="D267" s="84" t="s">
        <v>325</v>
      </c>
      <c r="E267" s="20"/>
      <c r="F267" s="75"/>
    </row>
    <row r="268" spans="2:6" ht="25" x14ac:dyDescent="0.35">
      <c r="B268" s="117"/>
      <c r="C268" s="102"/>
      <c r="D268" s="84" t="s">
        <v>326</v>
      </c>
      <c r="E268" s="59" t="s">
        <v>12</v>
      </c>
      <c r="F268" s="77"/>
    </row>
    <row r="269" spans="2:6" ht="37.5" x14ac:dyDescent="0.35">
      <c r="B269" s="117"/>
      <c r="C269" s="102"/>
      <c r="D269" s="84" t="s">
        <v>327</v>
      </c>
      <c r="E269" s="59" t="s">
        <v>12</v>
      </c>
      <c r="F269" s="77"/>
    </row>
    <row r="270" spans="2:6" x14ac:dyDescent="0.35">
      <c r="B270" s="117"/>
      <c r="C270" s="102"/>
      <c r="D270" s="40" t="s">
        <v>328</v>
      </c>
      <c r="E270" s="59"/>
      <c r="F270" s="77"/>
    </row>
    <row r="271" spans="2:6" ht="25" x14ac:dyDescent="0.35">
      <c r="B271" s="117"/>
      <c r="C271" s="102"/>
      <c r="D271" s="40" t="s">
        <v>329</v>
      </c>
      <c r="E271" s="59" t="s">
        <v>12</v>
      </c>
      <c r="F271" s="77"/>
    </row>
    <row r="272" spans="2:6" x14ac:dyDescent="0.35">
      <c r="B272" s="117"/>
      <c r="C272" s="102"/>
      <c r="D272" s="40" t="s">
        <v>330</v>
      </c>
      <c r="E272" s="59"/>
      <c r="F272" s="77"/>
    </row>
    <row r="273" spans="2:6" ht="37.5" x14ac:dyDescent="0.35">
      <c r="B273" s="117"/>
      <c r="C273" s="102"/>
      <c r="D273" s="40" t="s">
        <v>331</v>
      </c>
      <c r="E273" s="59"/>
      <c r="F273" s="77"/>
    </row>
    <row r="274" spans="2:6" ht="63" thickBot="1" x14ac:dyDescent="0.4">
      <c r="B274" s="117"/>
      <c r="C274" s="104"/>
      <c r="D274" s="85" t="s">
        <v>332</v>
      </c>
      <c r="E274" s="54"/>
      <c r="F274" s="83"/>
    </row>
    <row r="275" spans="2:6" ht="25" x14ac:dyDescent="0.35">
      <c r="B275" s="117"/>
      <c r="C275" s="105" t="s">
        <v>18</v>
      </c>
      <c r="D275" s="40" t="s">
        <v>333</v>
      </c>
      <c r="E275" s="20"/>
      <c r="F275" s="75"/>
    </row>
    <row r="276" spans="2:6" x14ac:dyDescent="0.35">
      <c r="B276" s="117"/>
      <c r="C276" s="102"/>
      <c r="D276" s="40" t="s">
        <v>334</v>
      </c>
      <c r="E276" s="59"/>
      <c r="F276" s="77"/>
    </row>
    <row r="277" spans="2:6" ht="25" x14ac:dyDescent="0.35">
      <c r="B277" s="117"/>
      <c r="C277" s="102"/>
      <c r="D277" s="40" t="s">
        <v>335</v>
      </c>
      <c r="E277" s="59"/>
      <c r="F277" s="77"/>
    </row>
    <row r="278" spans="2:6" ht="25" x14ac:dyDescent="0.35">
      <c r="B278" s="117"/>
      <c r="C278" s="102"/>
      <c r="D278" s="40" t="s">
        <v>336</v>
      </c>
      <c r="E278" s="59" t="s">
        <v>12</v>
      </c>
      <c r="F278" s="77"/>
    </row>
    <row r="279" spans="2:6" x14ac:dyDescent="0.35">
      <c r="B279" s="117"/>
      <c r="C279" s="102"/>
      <c r="D279" s="40" t="s">
        <v>337</v>
      </c>
      <c r="E279" s="59"/>
      <c r="F279" s="77"/>
    </row>
    <row r="280" spans="2:6" ht="25" x14ac:dyDescent="0.35">
      <c r="B280" s="117"/>
      <c r="C280" s="102"/>
      <c r="D280" s="40" t="s">
        <v>338</v>
      </c>
      <c r="E280" s="59"/>
      <c r="F280" s="77"/>
    </row>
    <row r="281" spans="2:6" ht="25" x14ac:dyDescent="0.35">
      <c r="B281" s="117"/>
      <c r="C281" s="102"/>
      <c r="D281" s="40" t="s">
        <v>339</v>
      </c>
      <c r="E281" s="59"/>
      <c r="F281" s="77"/>
    </row>
    <row r="282" spans="2:6" x14ac:dyDescent="0.35">
      <c r="B282" s="117"/>
      <c r="C282" s="102"/>
      <c r="D282" s="40" t="s">
        <v>340</v>
      </c>
      <c r="E282" s="59"/>
      <c r="F282" s="77"/>
    </row>
    <row r="283" spans="2:6" x14ac:dyDescent="0.35">
      <c r="B283" s="117"/>
      <c r="C283" s="102"/>
      <c r="D283" s="40" t="s">
        <v>341</v>
      </c>
      <c r="E283" s="59"/>
      <c r="F283" s="77"/>
    </row>
    <row r="284" spans="2:6" ht="14.5" thickBot="1" x14ac:dyDescent="0.4">
      <c r="B284" s="117"/>
      <c r="C284" s="104"/>
      <c r="D284" s="85" t="s">
        <v>342</v>
      </c>
      <c r="E284" s="54"/>
      <c r="F284" s="83"/>
    </row>
    <row r="285" spans="2:6" ht="25" x14ac:dyDescent="0.35">
      <c r="B285" s="117"/>
      <c r="C285" s="105" t="s">
        <v>361</v>
      </c>
      <c r="D285" s="86" t="s">
        <v>343</v>
      </c>
      <c r="E285" s="57"/>
      <c r="F285" s="80"/>
    </row>
    <row r="286" spans="2:6" ht="25" x14ac:dyDescent="0.35">
      <c r="B286" s="117"/>
      <c r="C286" s="102"/>
      <c r="D286" s="40" t="s">
        <v>344</v>
      </c>
      <c r="E286" s="20"/>
      <c r="F286" s="75"/>
    </row>
    <row r="287" spans="2:6" ht="25" x14ac:dyDescent="0.35">
      <c r="B287" s="117"/>
      <c r="C287" s="102"/>
      <c r="D287" s="40" t="s">
        <v>345</v>
      </c>
      <c r="E287" s="59" t="s">
        <v>12</v>
      </c>
      <c r="F287" s="77"/>
    </row>
    <row r="288" spans="2:6" ht="25" x14ac:dyDescent="0.35">
      <c r="B288" s="117"/>
      <c r="C288" s="102"/>
      <c r="D288" s="40" t="s">
        <v>346</v>
      </c>
      <c r="E288" s="59"/>
      <c r="F288" s="77"/>
    </row>
    <row r="289" spans="2:6" ht="25.5" thickBot="1" x14ac:dyDescent="0.4">
      <c r="B289" s="117"/>
      <c r="C289" s="104"/>
      <c r="D289" s="85" t="s">
        <v>347</v>
      </c>
      <c r="E289" s="54" t="s">
        <v>12</v>
      </c>
      <c r="F289" s="83"/>
    </row>
    <row r="290" spans="2:6" ht="25" x14ac:dyDescent="0.35">
      <c r="B290" s="117"/>
      <c r="C290" s="105" t="s">
        <v>19</v>
      </c>
      <c r="D290" s="86" t="s">
        <v>348</v>
      </c>
      <c r="E290" s="57" t="s">
        <v>12</v>
      </c>
      <c r="F290" s="80"/>
    </row>
    <row r="291" spans="2:6" x14ac:dyDescent="0.35">
      <c r="B291" s="117"/>
      <c r="C291" s="102"/>
      <c r="D291" s="40" t="s">
        <v>349</v>
      </c>
      <c r="E291" s="59" t="s">
        <v>12</v>
      </c>
      <c r="F291" s="77"/>
    </row>
    <row r="292" spans="2:6" ht="25.5" thickBot="1" x14ac:dyDescent="0.4">
      <c r="B292" s="117"/>
      <c r="C292" s="104"/>
      <c r="D292" s="85" t="s">
        <v>350</v>
      </c>
      <c r="E292" s="54" t="s">
        <v>12</v>
      </c>
      <c r="F292" s="83"/>
    </row>
    <row r="293" spans="2:6" ht="50" x14ac:dyDescent="0.35">
      <c r="B293" s="117"/>
      <c r="C293" s="105" t="s">
        <v>20</v>
      </c>
      <c r="D293" s="93" t="s">
        <v>351</v>
      </c>
      <c r="E293" s="57" t="s">
        <v>12</v>
      </c>
      <c r="F293" s="80"/>
    </row>
    <row r="294" spans="2:6" ht="25.5" thickBot="1" x14ac:dyDescent="0.4">
      <c r="B294" s="117"/>
      <c r="C294" s="104"/>
      <c r="D294" s="94" t="s">
        <v>506</v>
      </c>
      <c r="E294" s="54" t="s">
        <v>12</v>
      </c>
      <c r="F294" s="83"/>
    </row>
    <row r="295" spans="2:6" ht="25" x14ac:dyDescent="0.35">
      <c r="B295" s="117"/>
      <c r="C295" s="105" t="s">
        <v>362</v>
      </c>
      <c r="D295" s="95" t="s">
        <v>352</v>
      </c>
      <c r="E295" s="20" t="s">
        <v>13</v>
      </c>
      <c r="F295" s="75"/>
    </row>
    <row r="296" spans="2:6" ht="25" x14ac:dyDescent="0.35">
      <c r="B296" s="117"/>
      <c r="C296" s="102"/>
      <c r="D296" s="88" t="s">
        <v>353</v>
      </c>
      <c r="E296" s="59" t="s">
        <v>12</v>
      </c>
      <c r="F296" s="77"/>
    </row>
    <row r="297" spans="2:6" x14ac:dyDescent="0.35">
      <c r="B297" s="117"/>
      <c r="C297" s="102"/>
      <c r="D297" s="88" t="s">
        <v>354</v>
      </c>
      <c r="E297" s="59" t="s">
        <v>12</v>
      </c>
      <c r="F297" s="77"/>
    </row>
    <row r="298" spans="2:6" ht="37.5" x14ac:dyDescent="0.35">
      <c r="B298" s="117"/>
      <c r="C298" s="102"/>
      <c r="D298" s="88" t="s">
        <v>355</v>
      </c>
      <c r="E298" s="59" t="s">
        <v>12</v>
      </c>
      <c r="F298" s="77"/>
    </row>
    <row r="299" spans="2:6" x14ac:dyDescent="0.35">
      <c r="B299" s="117"/>
      <c r="C299" s="102"/>
      <c r="D299" s="88" t="s">
        <v>356</v>
      </c>
      <c r="E299" s="59" t="s">
        <v>12</v>
      </c>
      <c r="F299" s="77"/>
    </row>
    <row r="300" spans="2:6" ht="25" x14ac:dyDescent="0.35">
      <c r="B300" s="117"/>
      <c r="C300" s="102"/>
      <c r="D300" s="88" t="s">
        <v>357</v>
      </c>
      <c r="E300" s="59" t="s">
        <v>13</v>
      </c>
      <c r="F300" s="77"/>
    </row>
    <row r="301" spans="2:6" ht="25.5" thickBot="1" x14ac:dyDescent="0.4">
      <c r="B301" s="118"/>
      <c r="C301" s="104"/>
      <c r="D301" s="96" t="s">
        <v>358</v>
      </c>
      <c r="E301" s="58" t="s">
        <v>13</v>
      </c>
      <c r="F301" s="79"/>
    </row>
  </sheetData>
  <mergeCells count="53">
    <mergeCell ref="C51:C54"/>
    <mergeCell ref="C179:C181"/>
    <mergeCell ref="C120:C132"/>
    <mergeCell ref="B55:B62"/>
    <mergeCell ref="B44:B54"/>
    <mergeCell ref="C172:C178"/>
    <mergeCell ref="C63:C81"/>
    <mergeCell ref="C90:C100"/>
    <mergeCell ref="C82:C89"/>
    <mergeCell ref="C101:C119"/>
    <mergeCell ref="C155:C161"/>
    <mergeCell ref="C55:C58"/>
    <mergeCell ref="C59:C62"/>
    <mergeCell ref="C168:C171"/>
    <mergeCell ref="C162:C167"/>
    <mergeCell ref="C146:C151"/>
    <mergeCell ref="B199:B217"/>
    <mergeCell ref="B218:B301"/>
    <mergeCell ref="B63:B181"/>
    <mergeCell ref="C182:C190"/>
    <mergeCell ref="C191:C198"/>
    <mergeCell ref="B182:B198"/>
    <mergeCell ref="C133:C136"/>
    <mergeCell ref="C295:C301"/>
    <mergeCell ref="C259:C266"/>
    <mergeCell ref="C267:C274"/>
    <mergeCell ref="C275:C284"/>
    <mergeCell ref="C285:C289"/>
    <mergeCell ref="C199:C208"/>
    <mergeCell ref="C209:C210"/>
    <mergeCell ref="C152:C154"/>
    <mergeCell ref="C137:C145"/>
    <mergeCell ref="B38:B43"/>
    <mergeCell ref="C19:C31"/>
    <mergeCell ref="C32:C37"/>
    <mergeCell ref="C44:C50"/>
    <mergeCell ref="B8:B37"/>
    <mergeCell ref="C8:C18"/>
    <mergeCell ref="C38:C43"/>
    <mergeCell ref="B3:E3"/>
    <mergeCell ref="E4:F4"/>
    <mergeCell ref="C6:C7"/>
    <mergeCell ref="D6:D7"/>
    <mergeCell ref="E6:E7"/>
    <mergeCell ref="F6:F7"/>
    <mergeCell ref="C211:C215"/>
    <mergeCell ref="C216:C217"/>
    <mergeCell ref="C254:C258"/>
    <mergeCell ref="C290:C292"/>
    <mergeCell ref="C293:C294"/>
    <mergeCell ref="C218:C227"/>
    <mergeCell ref="C235:C253"/>
    <mergeCell ref="C228:C234"/>
  </mergeCells>
  <conditionalFormatting sqref="C8 C211 C216">
    <cfRule type="expression" dxfId="22" priority="68">
      <formula>#REF!="No"</formula>
    </cfRule>
  </conditionalFormatting>
  <conditionalFormatting sqref="C32">
    <cfRule type="expression" dxfId="21" priority="60">
      <formula>#REF!="No"</formula>
    </cfRule>
  </conditionalFormatting>
  <conditionalFormatting sqref="C38:C44">
    <cfRule type="expression" dxfId="20" priority="52">
      <formula>#REF!="No"</formula>
    </cfRule>
  </conditionalFormatting>
  <conditionalFormatting sqref="C51 C55:C120 C133">
    <cfRule type="expression" dxfId="19" priority="56">
      <formula>#REF!="No"</formula>
    </cfRule>
  </conditionalFormatting>
  <conditionalFormatting sqref="C146 C152:C162 C168 C172">
    <cfRule type="expression" dxfId="18" priority="49">
      <formula>#REF!="No"</formula>
    </cfRule>
  </conditionalFormatting>
  <conditionalFormatting sqref="C182 C191">
    <cfRule type="expression" dxfId="17" priority="51">
      <formula>#REF!="No"</formula>
    </cfRule>
  </conditionalFormatting>
  <conditionalFormatting sqref="C199 C209">
    <cfRule type="expression" dxfId="16" priority="53">
      <formula>#REF!="No"</formula>
    </cfRule>
  </conditionalFormatting>
  <conditionalFormatting sqref="C218">
    <cfRule type="expression" dxfId="15" priority="48">
      <formula>#REF!="No"</formula>
    </cfRule>
  </conditionalFormatting>
  <conditionalFormatting sqref="D1:D1048576">
    <cfRule type="duplicateValues" dxfId="14" priority="1"/>
  </conditionalFormatting>
  <conditionalFormatting sqref="E1:E1048576">
    <cfRule type="containsText" dxfId="13" priority="2" operator="containsText" text="Yes">
      <formula>NOT(ISERROR(SEARCH("Yes",E1)))</formula>
    </cfRule>
    <cfRule type="containsText" dxfId="12" priority="4" operator="containsText" text="N/A">
      <formula>NOT(ISERROR(SEARCH("N/A",E1)))</formula>
    </cfRule>
  </conditionalFormatting>
  <conditionalFormatting sqref="E8:E301">
    <cfRule type="containsText" dxfId="11" priority="5" operator="containsText" text="No">
      <formula>NOT(ISERROR(SEARCH("No",E8)))</formula>
    </cfRule>
  </conditionalFormatting>
  <conditionalFormatting sqref="E8:F301 C254 C267 C290 C293 C295">
    <cfRule type="expression" dxfId="10" priority="46">
      <formula>#REF!="No"</formula>
    </cfRule>
  </conditionalFormatting>
  <conditionalFormatting sqref="E19:F136 E179:F198 C19 C32 C38:C44 C51">
    <cfRule type="expression" dxfId="9" priority="58">
      <formula>#REF!="No"</formula>
    </cfRule>
  </conditionalFormatting>
  <conditionalFormatting sqref="F8:F301">
    <cfRule type="notContainsBlanks" dxfId="8" priority="74">
      <formula>LEN(TRIM(F8))&gt;0</formula>
    </cfRule>
  </conditionalFormatting>
  <dataValidations count="1">
    <dataValidation type="list" allowBlank="1" showInputMessage="1" showErrorMessage="1" sqref="E8:E301" xr:uid="{CC00EEE3-FEAF-4016-BC6E-ABFF83C22FDE}">
      <formula1>"Yes,No,N/A"</formula1>
    </dataValidation>
  </dataValidation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F876-4D61-4C13-BD6E-2236DB525210}">
  <dimension ref="A1:O29"/>
  <sheetViews>
    <sheetView showGridLines="0" zoomScaleNormal="100" workbookViewId="0"/>
  </sheetViews>
  <sheetFormatPr defaultColWidth="9.1796875" defaultRowHeight="14" x14ac:dyDescent="0.3"/>
  <cols>
    <col min="1" max="1" width="2.81640625" style="30" customWidth="1"/>
    <col min="2" max="2" width="30.1796875" style="30" customWidth="1"/>
    <col min="3" max="3" width="20.81640625" style="30" customWidth="1"/>
    <col min="4" max="4" width="9.1796875" style="30"/>
    <col min="5" max="5" width="30.1796875" style="30" customWidth="1"/>
    <col min="6" max="6" width="20.81640625" style="30" customWidth="1"/>
    <col min="7" max="7" width="9.1796875" style="30"/>
    <col min="8" max="8" width="30.1796875" style="30" customWidth="1"/>
    <col min="9" max="9" width="20.81640625" style="30" customWidth="1"/>
    <col min="10" max="10" width="8" style="30" customWidth="1"/>
    <col min="11" max="11" width="30.1796875" style="30" customWidth="1"/>
    <col min="12" max="12" width="20.81640625" style="30" customWidth="1"/>
    <col min="13" max="13" width="9.1796875" style="30"/>
    <col min="14" max="14" width="30.1796875" style="30" customWidth="1"/>
    <col min="15" max="15" width="20.81640625" style="30" customWidth="1"/>
    <col min="16" max="16" width="30.453125" style="30" customWidth="1"/>
    <col min="17" max="17" width="20.81640625" style="30" customWidth="1"/>
    <col min="18" max="16384" width="9.1796875" style="30"/>
  </cols>
  <sheetData>
    <row r="1" spans="1:15" ht="15" customHeight="1" x14ac:dyDescent="0.3"/>
    <row r="2" spans="1:15" s="1" customFormat="1" ht="33.75" customHeight="1" x14ac:dyDescent="0.25">
      <c r="A2" s="23"/>
      <c r="B2" s="119" t="s">
        <v>375</v>
      </c>
      <c r="C2" s="120"/>
      <c r="D2" s="120"/>
      <c r="E2" s="120"/>
      <c r="F2" s="121"/>
    </row>
    <row r="3" spans="1:15" s="1" customFormat="1" ht="14.5" customHeight="1" x14ac:dyDescent="0.25">
      <c r="A3" s="23"/>
      <c r="B3" s="69"/>
      <c r="C3" s="69"/>
      <c r="D3" s="69"/>
      <c r="E3" s="69"/>
      <c r="F3" s="69"/>
    </row>
    <row r="4" spans="1:15" ht="50.15" customHeight="1" x14ac:dyDescent="0.3">
      <c r="B4" s="123" t="s">
        <v>440</v>
      </c>
      <c r="C4" s="123"/>
      <c r="D4" s="123"/>
      <c r="E4" s="123"/>
      <c r="F4" s="123"/>
    </row>
    <row r="5" spans="1:15" ht="50.25" customHeight="1" x14ac:dyDescent="0.3">
      <c r="B5" s="48"/>
      <c r="C5" s="48"/>
      <c r="D5" s="48"/>
      <c r="E5" s="48"/>
      <c r="F5" s="48"/>
    </row>
    <row r="6" spans="1:15" ht="32.5" customHeight="1" x14ac:dyDescent="0.3">
      <c r="B6" s="48"/>
      <c r="C6" s="48"/>
      <c r="D6" s="48"/>
      <c r="E6" s="48"/>
      <c r="F6" s="48"/>
    </row>
    <row r="7" spans="1:15" ht="35.15" customHeight="1" x14ac:dyDescent="0.3">
      <c r="B7" s="48"/>
      <c r="C7" s="48"/>
      <c r="D7" s="48"/>
      <c r="E7" s="48"/>
      <c r="F7" s="48"/>
    </row>
    <row r="8" spans="1:15" ht="33.65" customHeight="1" x14ac:dyDescent="0.3">
      <c r="B8" s="48"/>
      <c r="C8" s="66"/>
      <c r="D8" s="66"/>
      <c r="E8" s="66"/>
      <c r="F8" s="48"/>
      <c r="H8" s="126"/>
      <c r="I8" s="126"/>
      <c r="J8" s="124" t="s">
        <v>399</v>
      </c>
      <c r="K8" s="124"/>
      <c r="L8" s="124"/>
    </row>
    <row r="9" spans="1:15" ht="30.75" customHeight="1" x14ac:dyDescent="0.3">
      <c r="B9" s="48"/>
      <c r="C9" s="64"/>
      <c r="D9" s="64"/>
      <c r="F9" s="48"/>
      <c r="H9" s="48"/>
      <c r="I9" s="48"/>
    </row>
    <row r="10" spans="1:15" ht="26.25" customHeight="1" x14ac:dyDescent="0.3"/>
    <row r="11" spans="1:15" ht="26.25" customHeight="1" x14ac:dyDescent="0.3"/>
    <row r="12" spans="1:15" ht="41.25" customHeight="1" x14ac:dyDescent="0.3"/>
    <row r="13" spans="1:15" ht="14.25" customHeight="1" x14ac:dyDescent="0.3"/>
    <row r="14" spans="1:15" ht="26.25" customHeight="1" x14ac:dyDescent="0.3">
      <c r="B14" s="122" t="s">
        <v>9</v>
      </c>
      <c r="C14" s="122"/>
      <c r="E14" s="122" t="s">
        <v>371</v>
      </c>
      <c r="F14" s="122"/>
      <c r="H14" s="122" t="s">
        <v>378</v>
      </c>
      <c r="I14" s="122"/>
      <c r="K14" s="122" t="s">
        <v>288</v>
      </c>
      <c r="L14" s="122"/>
      <c r="N14" s="122" t="s">
        <v>21</v>
      </c>
      <c r="O14" s="122"/>
    </row>
    <row r="15" spans="1:15" ht="30.65" customHeight="1" x14ac:dyDescent="0.3">
      <c r="B15" s="67" t="s">
        <v>111</v>
      </c>
      <c r="C15" s="35">
        <f>COUNTIF('2. Policy Checklist - Info-Tech'!$E$8:$E$18,"Yes")</f>
        <v>7</v>
      </c>
      <c r="E15" s="67" t="s">
        <v>20</v>
      </c>
      <c r="F15" s="34">
        <f>COUNTIF('2. Policy Checklist - Info-Tech'!$E$38:$E$43,"Yes")</f>
        <v>4</v>
      </c>
      <c r="H15" s="67" t="s">
        <v>381</v>
      </c>
      <c r="I15" s="35">
        <f>COUNTIF('2. Policy Checklist - Info-Tech'!$E$182:$E$190,"Yes")</f>
        <v>2</v>
      </c>
      <c r="K15" s="67" t="s">
        <v>393</v>
      </c>
      <c r="L15" s="35">
        <f>COUNTIF('2. Policy Checklist - Info-Tech'!$E$218:$E$227,"Yes")</f>
        <v>4</v>
      </c>
      <c r="N15" s="67" t="s">
        <v>4</v>
      </c>
      <c r="O15" s="35">
        <f>COUNTIF('2. Policy Checklist - Info-Tech'!$E$63:$E$81,"Yes")</f>
        <v>2</v>
      </c>
    </row>
    <row r="16" spans="1:15" ht="28" customHeight="1" x14ac:dyDescent="0.3">
      <c r="B16" s="67" t="s">
        <v>363</v>
      </c>
      <c r="C16" s="34">
        <f>COUNTIF('2. Policy Checklist - Info-Tech'!$E$19:$E$31,"Yes")</f>
        <v>6</v>
      </c>
      <c r="H16" s="68" t="s">
        <v>382</v>
      </c>
      <c r="I16" s="34">
        <f>COUNTIF('2. Policy Checklist - Info-Tech'!$E$191:$E$198,"Yes")</f>
        <v>1</v>
      </c>
      <c r="K16" s="68" t="s">
        <v>359</v>
      </c>
      <c r="L16" s="34">
        <f>COUNTIF('2. Policy Checklist - Info-Tech'!$E$228:$E$234,"Yes")</f>
        <v>2</v>
      </c>
      <c r="N16" s="68" t="s">
        <v>5</v>
      </c>
      <c r="O16" s="35">
        <f>COUNTIF('2. Policy Checklist - Info-Tech'!$E$82:$E$89,"Yes")</f>
        <v>2</v>
      </c>
    </row>
    <row r="17" spans="2:15" ht="32.15" customHeight="1" x14ac:dyDescent="0.3">
      <c r="B17" s="67" t="s">
        <v>390</v>
      </c>
      <c r="C17" s="34">
        <f>COUNTIF('2. Policy Checklist - Info-Tech'!$E$32:$E$37,"Yes")</f>
        <v>1</v>
      </c>
      <c r="K17" s="68" t="s">
        <v>16</v>
      </c>
      <c r="L17" s="35">
        <f>COUNTIF('2. Policy Checklist - Info-Tech'!$E$235:$E$253,"Yes")</f>
        <v>5</v>
      </c>
      <c r="N17" s="68" t="s">
        <v>10</v>
      </c>
      <c r="O17" s="35">
        <f>COUNTIF('2. Policy Checklist - Info-Tech'!$E$90:$E$100,"Yes")</f>
        <v>2</v>
      </c>
    </row>
    <row r="18" spans="2:15" ht="23.5" customHeight="1" x14ac:dyDescent="0.3">
      <c r="B18" s="33"/>
      <c r="C18" s="31"/>
      <c r="K18" s="68" t="s">
        <v>360</v>
      </c>
      <c r="L18" s="35">
        <f>COUNTIF('2. Policy Checklist - Info-Tech'!$E$254:$E$258,"Yes")</f>
        <v>2</v>
      </c>
      <c r="N18" s="68" t="s">
        <v>394</v>
      </c>
      <c r="O18" s="35">
        <f>COUNTIF('2. Policy Checklist - Info-Tech'!$E$101:$E$119,"Yes")</f>
        <v>2</v>
      </c>
    </row>
    <row r="19" spans="2:15" ht="30.75" customHeight="1" x14ac:dyDescent="0.3">
      <c r="F19" s="32"/>
      <c r="K19" s="68" t="s">
        <v>10</v>
      </c>
      <c r="L19" s="35">
        <f>COUNTIF('2. Policy Checklist - Info-Tech'!$E$259:$E$266,"Yes")</f>
        <v>4</v>
      </c>
      <c r="N19" s="68" t="s">
        <v>153</v>
      </c>
      <c r="O19" s="35">
        <f>COUNTIF('2. Policy Checklist - Info-Tech'!$E$120:$E$132,"Yes")</f>
        <v>2</v>
      </c>
    </row>
    <row r="20" spans="2:15" ht="30.75" customHeight="1" x14ac:dyDescent="0.3">
      <c r="K20" s="68" t="s">
        <v>17</v>
      </c>
      <c r="L20" s="35">
        <f>COUNTIF('2. Policy Checklist - Info-Tech'!$E$267:$E$274,"Yes")</f>
        <v>3</v>
      </c>
      <c r="N20" s="68" t="s">
        <v>164</v>
      </c>
      <c r="O20" s="35">
        <f>COUNTIF('2. Policy Checklist - Info-Tech'!$E$133:$E$136,"Yes")</f>
        <v>1</v>
      </c>
    </row>
    <row r="21" spans="2:15" ht="25" customHeight="1" x14ac:dyDescent="0.3">
      <c r="K21" s="68" t="s">
        <v>18</v>
      </c>
      <c r="L21" s="35">
        <f>COUNTIF('2. Policy Checklist - Info-Tech'!$E$275:$E$284,"Yes")</f>
        <v>1</v>
      </c>
      <c r="N21" s="68" t="s">
        <v>389</v>
      </c>
      <c r="O21" s="35">
        <f>COUNTIF('2. Policy Checklist - Info-Tech'!$E$137:$E$145,"Yes")</f>
        <v>7</v>
      </c>
    </row>
    <row r="22" spans="2:15" ht="25.5" customHeight="1" x14ac:dyDescent="0.3">
      <c r="K22" s="68" t="s">
        <v>361</v>
      </c>
      <c r="L22" s="35">
        <f>COUNTIF('2. Policy Checklist - Info-Tech'!$E$285:$E$289,"Yes")</f>
        <v>2</v>
      </c>
      <c r="N22" s="68" t="s">
        <v>395</v>
      </c>
      <c r="O22" s="35">
        <f>COUNTIF('2. Policy Checklist - Info-Tech'!$E$146:$E$151,"Yes")</f>
        <v>1</v>
      </c>
    </row>
    <row r="23" spans="2:15" ht="35.25" customHeight="1" x14ac:dyDescent="0.3">
      <c r="K23" s="68" t="s">
        <v>19</v>
      </c>
      <c r="L23" s="35">
        <f>COUNTIF('2. Policy Checklist - Info-Tech'!$E$290:$E$292,"Yes")</f>
        <v>3</v>
      </c>
      <c r="N23" s="68" t="s">
        <v>6</v>
      </c>
      <c r="O23" s="35">
        <f>COUNTIF('2. Policy Checklist - Info-Tech'!$E$152:$E$154,"Yes")</f>
        <v>1</v>
      </c>
    </row>
    <row r="24" spans="2:15" ht="29.15" customHeight="1" x14ac:dyDescent="0.3">
      <c r="B24" s="122" t="s">
        <v>372</v>
      </c>
      <c r="C24" s="122"/>
      <c r="E24" s="122" t="s">
        <v>373</v>
      </c>
      <c r="F24" s="122"/>
      <c r="H24" s="122" t="s">
        <v>379</v>
      </c>
      <c r="I24" s="125"/>
      <c r="K24" s="68" t="s">
        <v>20</v>
      </c>
      <c r="L24" s="35">
        <f>COUNTIF('2. Policy Checklist - Info-Tech'!$E$293:$E$294,"Yes")</f>
        <v>2</v>
      </c>
      <c r="N24" s="68" t="s">
        <v>224</v>
      </c>
      <c r="O24" s="35">
        <f>COUNTIF('2. Policy Checklist - Info-Tech'!$E$155:$E$161,"Yes")</f>
        <v>2</v>
      </c>
    </row>
    <row r="25" spans="2:15" ht="30" customHeight="1" x14ac:dyDescent="0.3">
      <c r="B25" s="67" t="s">
        <v>3</v>
      </c>
      <c r="C25" s="34">
        <f>COUNTIF('2. Policy Checklist - Info-Tech'!$E$44:$E$50,"Yes")</f>
        <v>7</v>
      </c>
      <c r="E25" s="67" t="s">
        <v>374</v>
      </c>
      <c r="F25" s="35">
        <f>COUNTIF('2. Policy Checklist - Info-Tech'!$E$55:$E$58,"Yes")</f>
        <v>2</v>
      </c>
      <c r="H25" s="67" t="s">
        <v>7</v>
      </c>
      <c r="I25" s="35">
        <f>COUNTIF('2. Policy Checklist - Info-Tech'!$E$199:$E$208,"Yes")</f>
        <v>7</v>
      </c>
      <c r="K25" s="68" t="s">
        <v>362</v>
      </c>
      <c r="L25" s="34">
        <f>COUNTIF('2. Policy Checklist - Info-Tech'!$E$295:$E$301,"Yes")</f>
        <v>4</v>
      </c>
      <c r="N25" s="68" t="s">
        <v>392</v>
      </c>
      <c r="O25" s="35">
        <f>COUNTIF('2. Policy Checklist - Info-Tech'!$E$162:$E$167,"Yes")</f>
        <v>1</v>
      </c>
    </row>
    <row r="26" spans="2:15" ht="30.65" customHeight="1" x14ac:dyDescent="0.3">
      <c r="B26" s="68" t="s">
        <v>383</v>
      </c>
      <c r="C26" s="34">
        <f>COUNTIF('2. Policy Checklist - Info-Tech'!$E$51:$E$54,"Yes")</f>
        <v>2</v>
      </c>
      <c r="E26" s="68" t="s">
        <v>136</v>
      </c>
      <c r="F26" s="34">
        <f>COUNTIF('2. Policy Checklist - Info-Tech'!$E$59:$E$62,"Yes")</f>
        <v>4</v>
      </c>
      <c r="H26" s="68" t="s">
        <v>380</v>
      </c>
      <c r="I26" s="35">
        <f>COUNTIF('2. Policy Checklist - Info-Tech'!$E$209:$E$210,"Yes")</f>
        <v>1</v>
      </c>
      <c r="K26" s="33"/>
      <c r="N26" s="68" t="s">
        <v>168</v>
      </c>
      <c r="O26" s="35">
        <f>COUNTIF('2. Policy Checklist - Info-Tech'!$E$168:$E$171,"Yes")</f>
        <v>2</v>
      </c>
    </row>
    <row r="27" spans="2:15" ht="30.75" customHeight="1" x14ac:dyDescent="0.3">
      <c r="E27" s="33"/>
      <c r="F27" s="31"/>
      <c r="H27" s="68" t="s">
        <v>8</v>
      </c>
      <c r="I27" s="34">
        <f>COUNTIF('2. Policy Checklist - Info-Tech'!$E$211:$E$215,"Yes")</f>
        <v>2</v>
      </c>
      <c r="K27" s="33"/>
      <c r="L27" s="31"/>
      <c r="N27" s="68" t="s">
        <v>396</v>
      </c>
      <c r="O27" s="35">
        <f>COUNTIF('2. Policy Checklist - Info-Tech'!$E$172:$E$178,"Yes")</f>
        <v>1</v>
      </c>
    </row>
    <row r="28" spans="2:15" ht="26.25" customHeight="1" x14ac:dyDescent="0.3">
      <c r="H28" s="68" t="s">
        <v>125</v>
      </c>
      <c r="I28" s="34">
        <f>COUNTIF('2. Policy Checklist - Info-Tech'!$E$216:$E$217,"Yes")</f>
        <v>2</v>
      </c>
      <c r="K28" s="33"/>
      <c r="N28" s="68" t="s">
        <v>391</v>
      </c>
      <c r="O28" s="34">
        <f>COUNTIF('2. Policy Checklist - Info-Tech'!$E$179:$E$181,"Yes")</f>
        <v>2</v>
      </c>
    </row>
    <row r="29" spans="2:15" x14ac:dyDescent="0.3">
      <c r="K29" s="33"/>
    </row>
  </sheetData>
  <mergeCells count="12">
    <mergeCell ref="J8:L8"/>
    <mergeCell ref="N14:O14"/>
    <mergeCell ref="H24:I24"/>
    <mergeCell ref="H14:I14"/>
    <mergeCell ref="K14:L14"/>
    <mergeCell ref="H8:I8"/>
    <mergeCell ref="B2:F2"/>
    <mergeCell ref="B14:C14"/>
    <mergeCell ref="E14:F14"/>
    <mergeCell ref="B24:C24"/>
    <mergeCell ref="E24:F24"/>
    <mergeCell ref="B4:F4"/>
  </mergeCell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priority="177" id="{C5AB8AEB-98FE-4B3B-8A73-06FE25C345E0}">
            <x14:dataBar minLength="0" maxLength="100" showValue="0" border="1" negativeBarBorderColorSameAsPositive="0">
              <x14:cfvo type="num">
                <xm:f>0</xm:f>
              </x14:cfvo>
              <x14:cfvo type="num">
                <xm:f>Backend!$D$9</xm:f>
              </x14:cfvo>
              <x14:fillColor rgb="FF638EC6"/>
              <x14:borderColor rgb="FF638EC6"/>
              <x14:negativeFillColor rgb="FFFF0000"/>
              <x14:negativeBorderColor rgb="FFFF0000"/>
              <x14:axisColor rgb="FF000000"/>
            </x14:dataBar>
          </x14:cfRule>
          <xm:sqref>C15</xm:sqref>
        </x14:conditionalFormatting>
        <x14:conditionalFormatting xmlns:xm="http://schemas.microsoft.com/office/excel/2006/main">
          <x14:cfRule type="dataBar" priority="178" id="{5A446F8C-C020-485C-8CC3-8B1A13A50089}">
            <x14:dataBar minLength="0" maxLength="100" showValue="0" border="1" negativeBarBorderColorSameAsPositive="0">
              <x14:cfvo type="num">
                <xm:f>0</xm:f>
              </x14:cfvo>
              <x14:cfvo type="num">
                <xm:f>Backend!$D$10</xm:f>
              </x14:cfvo>
              <x14:fillColor rgb="FF638EC6"/>
              <x14:borderColor rgb="FF638EC6"/>
              <x14:negativeFillColor rgb="FFFF0000"/>
              <x14:negativeBorderColor rgb="FFFF0000"/>
              <x14:axisColor rgb="FF000000"/>
            </x14:dataBar>
          </x14:cfRule>
          <xm:sqref>C16</xm:sqref>
        </x14:conditionalFormatting>
        <x14:conditionalFormatting xmlns:xm="http://schemas.microsoft.com/office/excel/2006/main">
          <x14:cfRule type="dataBar" priority="32" id="{3697B24A-A731-4840-81DF-5D4F38B1424F}">
            <x14:dataBar minLength="0" maxLength="100" showValue="0" border="1" negativeBarBorderColorSameAsPositive="0">
              <x14:cfvo type="num">
                <xm:f>0</xm:f>
              </x14:cfvo>
              <x14:cfvo type="num">
                <xm:f>Backend!$D$11</xm:f>
              </x14:cfvo>
              <x14:fillColor rgb="FF638EC6"/>
              <x14:borderColor rgb="FF638EC6"/>
              <x14:negativeFillColor rgb="FFFF0000"/>
              <x14:negativeBorderColor rgb="FFFF0000"/>
              <x14:axisColor rgb="FF000000"/>
            </x14:dataBar>
          </x14:cfRule>
          <xm:sqref>C17</xm:sqref>
        </x14:conditionalFormatting>
        <x14:conditionalFormatting xmlns:xm="http://schemas.microsoft.com/office/excel/2006/main">
          <x14:cfRule type="dataBar" priority="49" id="{21C0C632-D1EE-4A48-A367-0390F2B66BD4}">
            <x14:dataBar minLength="0" maxLength="100" showValue="0" border="1" negativeBarBorderColorSameAsPositive="0">
              <x14:cfvo type="num">
                <xm:f>0</xm:f>
              </x14:cfvo>
              <x14:cfvo type="num">
                <xm:f>Backend!$D$19</xm:f>
              </x14:cfvo>
              <x14:fillColor rgb="FF638EC6"/>
              <x14:borderColor rgb="FF638EC6"/>
              <x14:negativeFillColor rgb="FFFF0000"/>
              <x14:negativeBorderColor rgb="FFFF0000"/>
              <x14:axisColor rgb="FF000000"/>
            </x14:dataBar>
          </x14:cfRule>
          <xm:sqref>C25</xm:sqref>
        </x14:conditionalFormatting>
        <x14:conditionalFormatting xmlns:xm="http://schemas.microsoft.com/office/excel/2006/main">
          <x14:cfRule type="dataBar" priority="1" id="{A3FD0A64-C0EE-49B1-B19D-613D09FC30DB}">
            <x14:dataBar minLength="0" maxLength="100" showValue="0" border="1" negativeBarBorderColorSameAsPositive="0">
              <x14:cfvo type="num">
                <xm:f>0</xm:f>
              </x14:cfvo>
              <x14:cfvo type="num">
                <xm:f>Backend!$D$20</xm:f>
              </x14:cfvo>
              <x14:fillColor rgb="FF638EC6"/>
              <x14:borderColor rgb="FF638EC6"/>
              <x14:negativeFillColor rgb="FFFF0000"/>
              <x14:negativeBorderColor rgb="FFFF0000"/>
              <x14:axisColor rgb="FF000000"/>
            </x14:dataBar>
          </x14:cfRule>
          <xm:sqref>C26</xm:sqref>
        </x14:conditionalFormatting>
        <x14:conditionalFormatting xmlns:xm="http://schemas.microsoft.com/office/excel/2006/main">
          <x14:cfRule type="dataBar" priority="51" id="{314DDFD7-2885-4277-B483-18DE65A55CB8}">
            <x14:dataBar minLength="0" maxLength="100" showValue="0" border="1" negativeBarBorderColorSameAsPositive="0">
              <x14:cfvo type="num">
                <xm:f>0</xm:f>
              </x14:cfvo>
              <x14:cfvo type="num">
                <xm:f>Backend!$D$15</xm:f>
              </x14:cfvo>
              <x14:fillColor rgb="FF638EC6"/>
              <x14:borderColor rgb="FF638EC6"/>
              <x14:negativeFillColor rgb="FFFF0000"/>
              <x14:negativeBorderColor rgb="FFFF0000"/>
              <x14:axisColor rgb="FF000000"/>
            </x14:dataBar>
          </x14:cfRule>
          <xm:sqref>F15</xm:sqref>
        </x14:conditionalFormatting>
        <x14:conditionalFormatting xmlns:xm="http://schemas.microsoft.com/office/excel/2006/main">
          <x14:cfRule type="dataBar" priority="29" id="{DFD2DE48-FB5D-4E03-82D4-F570821BBDCB}">
            <x14:dataBar minLength="0" maxLength="100" showValue="0" border="1" negativeBarBorderColorSameAsPositive="0">
              <x14:cfvo type="num">
                <xm:f>0</xm:f>
              </x14:cfvo>
              <x14:cfvo type="num">
                <xm:f>Backend!$D$24</xm:f>
              </x14:cfvo>
              <x14:fillColor rgb="FF638EC6"/>
              <x14:borderColor rgb="FF638EC6"/>
              <x14:negativeFillColor rgb="FFFF0000"/>
              <x14:negativeBorderColor rgb="FFFF0000"/>
              <x14:axisColor rgb="FF000000"/>
            </x14:dataBar>
          </x14:cfRule>
          <xm:sqref>F25</xm:sqref>
        </x14:conditionalFormatting>
        <x14:conditionalFormatting xmlns:xm="http://schemas.microsoft.com/office/excel/2006/main">
          <x14:cfRule type="dataBar" priority="47" id="{EB825DA7-FE11-47DC-9CCC-9234FF97AD12}">
            <x14:dataBar minLength="0" maxLength="100" showValue="0" border="1" negativeBarBorderColorSameAsPositive="0">
              <x14:cfvo type="num">
                <xm:f>0</xm:f>
              </x14:cfvo>
              <x14:cfvo type="num">
                <xm:f>Backend!$D$25</xm:f>
              </x14:cfvo>
              <x14:fillColor rgb="FF638EC6"/>
              <x14:borderColor rgb="FF638EC6"/>
              <x14:negativeFillColor rgb="FFFF0000"/>
              <x14:negativeBorderColor rgb="FFFF0000"/>
              <x14:axisColor rgb="FF000000"/>
            </x14:dataBar>
          </x14:cfRule>
          <xm:sqref>F26</xm:sqref>
        </x14:conditionalFormatting>
        <x14:conditionalFormatting xmlns:xm="http://schemas.microsoft.com/office/excel/2006/main">
          <x14:cfRule type="dataBar" priority="180" id="{FB3DBC4D-3609-4BF3-9DE2-7FA7C503BF46}">
            <x14:dataBar minLength="0" maxLength="100" showValue="0" border="1" negativeBarBorderColorSameAsPositive="0">
              <x14:cfvo type="num">
                <xm:f>0</xm:f>
              </x14:cfvo>
              <x14:cfvo type="num">
                <xm:f>Backend!$D$20</xm:f>
              </x14:cfvo>
              <x14:fillColor rgb="FF638EC6"/>
              <x14:borderColor rgb="FF638EC6"/>
              <x14:negativeFillColor rgb="FFFF0000"/>
              <x14:negativeBorderColor rgb="FFFF0000"/>
              <x14:axisColor rgb="FF000000"/>
            </x14:dataBar>
          </x14:cfRule>
          <xm:sqref>F27</xm:sqref>
        </x14:conditionalFormatting>
        <x14:conditionalFormatting xmlns:xm="http://schemas.microsoft.com/office/excel/2006/main">
          <x14:cfRule type="dataBar" priority="38" id="{0E3674CC-A249-4FF4-B3EE-4F3B769163F2}">
            <x14:dataBar minLength="0" maxLength="100" showValue="0" border="1" negativeBarBorderColorSameAsPositive="0">
              <x14:cfvo type="num">
                <xm:f>0</xm:f>
              </x14:cfvo>
              <x14:cfvo type="num">
                <xm:f>Backend!$D$70</xm:f>
              </x14:cfvo>
              <x14:fillColor rgb="FF638EC6"/>
              <x14:borderColor rgb="FF638EC6"/>
              <x14:negativeFillColor rgb="FFFF0000"/>
              <x14:negativeBorderColor rgb="FFFF0000"/>
              <x14:axisColor rgb="FF000000"/>
            </x14:dataBar>
          </x14:cfRule>
          <xm:sqref>I15</xm:sqref>
        </x14:conditionalFormatting>
        <x14:conditionalFormatting xmlns:xm="http://schemas.microsoft.com/office/excel/2006/main">
          <x14:cfRule type="dataBar" priority="39" id="{BFA7F951-F033-4B54-9166-64C080607C2B}">
            <x14:dataBar minLength="0" maxLength="100" showValue="0" border="1" negativeBarBorderColorSameAsPositive="0">
              <x14:cfvo type="num">
                <xm:f>0</xm:f>
              </x14:cfvo>
              <x14:cfvo type="num">
                <xm:f>Backend!$D$71</xm:f>
              </x14:cfvo>
              <x14:fillColor rgb="FF638EC6"/>
              <x14:borderColor rgb="FF638EC6"/>
              <x14:negativeFillColor rgb="FFFF0000"/>
              <x14:negativeBorderColor rgb="FFFF0000"/>
              <x14:axisColor rgb="FF000000"/>
            </x14:dataBar>
          </x14:cfRule>
          <xm:sqref>I16</xm:sqref>
        </x14:conditionalFormatting>
        <x14:conditionalFormatting xmlns:xm="http://schemas.microsoft.com/office/excel/2006/main">
          <x14:cfRule type="dataBar" priority="42" id="{D9E0328F-EC9B-4D41-A0AB-ED4A7BFE773E}">
            <x14:dataBar minLength="0" maxLength="100" showValue="0" border="1" negativeBarBorderColorSameAsPositive="0">
              <x14:cfvo type="num">
                <xm:f>0</xm:f>
              </x14:cfvo>
              <x14:cfvo type="num">
                <xm:f>Backend!$D$47</xm:f>
              </x14:cfvo>
              <x14:fillColor rgb="FF638EC6"/>
              <x14:borderColor rgb="FF638EC6"/>
              <x14:negativeFillColor rgb="FFFF0000"/>
              <x14:negativeBorderColor rgb="FFFF0000"/>
              <x14:axisColor rgb="FF000000"/>
            </x14:dataBar>
          </x14:cfRule>
          <xm:sqref>I25</xm:sqref>
        </x14:conditionalFormatting>
        <x14:conditionalFormatting xmlns:xm="http://schemas.microsoft.com/office/excel/2006/main">
          <x14:cfRule type="dataBar" priority="13" id="{AAD3DB5D-5B2F-4CA4-A69E-28F7C1B71A94}">
            <x14:dataBar minLength="0" maxLength="100" showValue="0" border="1" negativeBarBorderColorSameAsPositive="0">
              <x14:cfvo type="num">
                <xm:f>0</xm:f>
              </x14:cfvo>
              <x14:cfvo type="num">
                <xm:f>Backend!$D$48</xm:f>
              </x14:cfvo>
              <x14:fillColor rgb="FF638EC6"/>
              <x14:borderColor rgb="FF638EC6"/>
              <x14:negativeFillColor rgb="FFFF0000"/>
              <x14:negativeBorderColor rgb="FFFF0000"/>
              <x14:axisColor rgb="FF000000"/>
            </x14:dataBar>
          </x14:cfRule>
          <xm:sqref>I26</xm:sqref>
        </x14:conditionalFormatting>
        <x14:conditionalFormatting xmlns:xm="http://schemas.microsoft.com/office/excel/2006/main">
          <x14:cfRule type="dataBar" priority="179" id="{2C129967-E6AF-4501-A8F7-197595AACF6B}">
            <x14:dataBar minLength="0" maxLength="100" showValue="0" border="1" negativeBarBorderColorSameAsPositive="0">
              <x14:cfvo type="num">
                <xm:f>0</xm:f>
              </x14:cfvo>
              <x14:cfvo type="num">
                <xm:f>Backend!$D$49</xm:f>
              </x14:cfvo>
              <x14:fillColor rgb="FF638EC6"/>
              <x14:borderColor rgb="FF638EC6"/>
              <x14:negativeFillColor rgb="FFFF0000"/>
              <x14:negativeBorderColor rgb="FFFF0000"/>
              <x14:axisColor rgb="FF000000"/>
            </x14:dataBar>
          </x14:cfRule>
          <xm:sqref>I27</xm:sqref>
        </x14:conditionalFormatting>
        <x14:conditionalFormatting xmlns:xm="http://schemas.microsoft.com/office/excel/2006/main">
          <x14:cfRule type="dataBar" priority="12" id="{FB8C2204-B5FE-4C55-A0A6-E2F7093D0B3A}">
            <x14:dataBar minLength="0" maxLength="100" showValue="0" border="1" negativeBarBorderColorSameAsPositive="0">
              <x14:cfvo type="num">
                <xm:f>0</xm:f>
              </x14:cfvo>
              <x14:cfvo type="num">
                <xm:f>Backend!$D$50</xm:f>
              </x14:cfvo>
              <x14:fillColor rgb="FF638EC6"/>
              <x14:borderColor rgb="FF638EC6"/>
              <x14:negativeFillColor rgb="FFFF0000"/>
              <x14:negativeBorderColor rgb="FFFF0000"/>
              <x14:axisColor rgb="FF000000"/>
            </x14:dataBar>
          </x14:cfRule>
          <xm:sqref>I28</xm:sqref>
        </x14:conditionalFormatting>
        <x14:conditionalFormatting xmlns:xm="http://schemas.microsoft.com/office/excel/2006/main">
          <x14:cfRule type="dataBar" priority="11" id="{DFC4426C-C45A-40AD-A750-493D73F221A9}">
            <x14:dataBar minLength="0" maxLength="100" showValue="0" border="1" negativeBarBorderColorSameAsPositive="0">
              <x14:cfvo type="num">
                <xm:f>0</xm:f>
              </x14:cfvo>
              <x14:cfvo type="num">
                <xm:f>Backend!$D$55</xm:f>
              </x14:cfvo>
              <x14:fillColor rgb="FF638EC6"/>
              <x14:borderColor rgb="FF638EC6"/>
              <x14:negativeFillColor rgb="FFFF0000"/>
              <x14:negativeBorderColor rgb="FFFF0000"/>
              <x14:axisColor rgb="FF000000"/>
            </x14:dataBar>
          </x14:cfRule>
          <xm:sqref>L15</xm:sqref>
        </x14:conditionalFormatting>
        <x14:conditionalFormatting xmlns:xm="http://schemas.microsoft.com/office/excel/2006/main">
          <x14:cfRule type="dataBar" priority="37" id="{5AFAD2EA-5348-4F8D-BA3D-EB60F0395077}">
            <x14:dataBar minLength="0" maxLength="100" showValue="0" border="1" negativeBarBorderColorSameAsPositive="0">
              <x14:cfvo type="num">
                <xm:f>0</xm:f>
              </x14:cfvo>
              <x14:cfvo type="num">
                <xm:f>Backend!$D$56</xm:f>
              </x14:cfvo>
              <x14:fillColor rgb="FF638EC6"/>
              <x14:borderColor rgb="FF638EC6"/>
              <x14:negativeFillColor rgb="FFFF0000"/>
              <x14:negativeBorderColor rgb="FFFF0000"/>
              <x14:axisColor rgb="FF000000"/>
            </x14:dataBar>
          </x14:cfRule>
          <xm:sqref>L16</xm:sqref>
        </x14:conditionalFormatting>
        <x14:conditionalFormatting xmlns:xm="http://schemas.microsoft.com/office/excel/2006/main">
          <x14:cfRule type="dataBar" priority="10" id="{721E4C0F-9ECE-4C7D-97AB-482681A3F893}">
            <x14:dataBar minLength="0" maxLength="100" showValue="0" border="1" negativeBarBorderColorSameAsPositive="0">
              <x14:cfvo type="num">
                <xm:f>0</xm:f>
              </x14:cfvo>
              <x14:cfvo type="num">
                <xm:f>Backend!$D$57</xm:f>
              </x14:cfvo>
              <x14:fillColor rgb="FF638EC6"/>
              <x14:borderColor rgb="FF638EC6"/>
              <x14:negativeFillColor rgb="FFFF0000"/>
              <x14:negativeBorderColor rgb="FFFF0000"/>
              <x14:axisColor rgb="FF000000"/>
            </x14:dataBar>
          </x14:cfRule>
          <xm:sqref>L17</xm:sqref>
        </x14:conditionalFormatting>
        <x14:conditionalFormatting xmlns:xm="http://schemas.microsoft.com/office/excel/2006/main">
          <x14:cfRule type="dataBar" priority="9" id="{61B263F9-8A65-41EE-970A-5F1EC98D9D34}">
            <x14:dataBar minLength="0" maxLength="100" showValue="0" border="1" negativeBarBorderColorSameAsPositive="0">
              <x14:cfvo type="num">
                <xm:f>0</xm:f>
              </x14:cfvo>
              <x14:cfvo type="num">
                <xm:f>Backend!$D$58</xm:f>
              </x14:cfvo>
              <x14:fillColor rgb="FF638EC6"/>
              <x14:borderColor rgb="FF638EC6"/>
              <x14:negativeFillColor rgb="FFFF0000"/>
              <x14:negativeBorderColor rgb="FFFF0000"/>
              <x14:axisColor rgb="FF000000"/>
            </x14:dataBar>
          </x14:cfRule>
          <xm:sqref>L18</xm:sqref>
        </x14:conditionalFormatting>
        <x14:conditionalFormatting xmlns:xm="http://schemas.microsoft.com/office/excel/2006/main">
          <x14:cfRule type="dataBar" priority="8" id="{B78DD132-DC7F-4294-AD18-9B4E9A247F5F}">
            <x14:dataBar minLength="0" maxLength="100" showValue="0" border="1" negativeBarBorderColorSameAsPositive="0">
              <x14:cfvo type="num">
                <xm:f>0</xm:f>
              </x14:cfvo>
              <x14:cfvo type="num">
                <xm:f>Backend!$D$59</xm:f>
              </x14:cfvo>
              <x14:fillColor rgb="FF638EC6"/>
              <x14:borderColor rgb="FF638EC6"/>
              <x14:negativeFillColor rgb="FFFF0000"/>
              <x14:negativeBorderColor rgb="FFFF0000"/>
              <x14:axisColor rgb="FF000000"/>
            </x14:dataBar>
          </x14:cfRule>
          <xm:sqref>L19</xm:sqref>
        </x14:conditionalFormatting>
        <x14:conditionalFormatting xmlns:xm="http://schemas.microsoft.com/office/excel/2006/main">
          <x14:cfRule type="dataBar" priority="7" id="{07C7B363-11AC-43E8-BEB5-1EB9B52B6E57}">
            <x14:dataBar minLength="0" maxLength="100" showValue="0" border="1" negativeBarBorderColorSameAsPositive="0">
              <x14:cfvo type="num">
                <xm:f>0</xm:f>
              </x14:cfvo>
              <x14:cfvo type="num">
                <xm:f>Backend!$D$60</xm:f>
              </x14:cfvo>
              <x14:fillColor rgb="FF638EC6"/>
              <x14:borderColor rgb="FF638EC6"/>
              <x14:negativeFillColor rgb="FFFF0000"/>
              <x14:negativeBorderColor rgb="FFFF0000"/>
              <x14:axisColor rgb="FF000000"/>
            </x14:dataBar>
          </x14:cfRule>
          <xm:sqref>L20</xm:sqref>
        </x14:conditionalFormatting>
        <x14:conditionalFormatting xmlns:xm="http://schemas.microsoft.com/office/excel/2006/main">
          <x14:cfRule type="dataBar" priority="6" id="{31FB4F2D-F89B-4172-AFE4-9F7137E6EED8}">
            <x14:dataBar minLength="0" maxLength="100" showValue="0" border="1" negativeBarBorderColorSameAsPositive="0">
              <x14:cfvo type="num">
                <xm:f>0</xm:f>
              </x14:cfvo>
              <x14:cfvo type="num">
                <xm:f>Backend!$D$61</xm:f>
              </x14:cfvo>
              <x14:fillColor rgb="FF638EC6"/>
              <x14:borderColor rgb="FF638EC6"/>
              <x14:negativeFillColor rgb="FFFF0000"/>
              <x14:negativeBorderColor rgb="FFFF0000"/>
              <x14:axisColor rgb="FF000000"/>
            </x14:dataBar>
          </x14:cfRule>
          <xm:sqref>L21</xm:sqref>
        </x14:conditionalFormatting>
        <x14:conditionalFormatting xmlns:xm="http://schemas.microsoft.com/office/excel/2006/main">
          <x14:cfRule type="dataBar" priority="5" id="{E49BDEAE-49EE-4AA1-A5D1-6201653CC331}">
            <x14:dataBar minLength="0" maxLength="100" showValue="0" border="1" negativeBarBorderColorSameAsPositive="0">
              <x14:cfvo type="num">
                <xm:f>0</xm:f>
              </x14:cfvo>
              <x14:cfvo type="num">
                <xm:f>Backend!$D$62</xm:f>
              </x14:cfvo>
              <x14:fillColor rgb="FF638EC6"/>
              <x14:borderColor rgb="FF638EC6"/>
              <x14:negativeFillColor rgb="FFFF0000"/>
              <x14:negativeBorderColor rgb="FFFF0000"/>
              <x14:axisColor rgb="FF000000"/>
            </x14:dataBar>
          </x14:cfRule>
          <xm:sqref>L22</xm:sqref>
        </x14:conditionalFormatting>
        <x14:conditionalFormatting xmlns:xm="http://schemas.microsoft.com/office/excel/2006/main">
          <x14:cfRule type="dataBar" priority="4" id="{7007D4F5-9EE2-43CB-8D25-092E0E47876E}">
            <x14:dataBar minLength="0" maxLength="100" showValue="0" border="1" negativeBarBorderColorSameAsPositive="0">
              <x14:cfvo type="num">
                <xm:f>0</xm:f>
              </x14:cfvo>
              <x14:cfvo type="num">
                <xm:f>Backend!$D$63</xm:f>
              </x14:cfvo>
              <x14:fillColor rgb="FF638EC6"/>
              <x14:borderColor rgb="FF638EC6"/>
              <x14:negativeFillColor rgb="FFFF0000"/>
              <x14:negativeBorderColor rgb="FFFF0000"/>
              <x14:axisColor rgb="FF000000"/>
            </x14:dataBar>
          </x14:cfRule>
          <xm:sqref>L23</xm:sqref>
        </x14:conditionalFormatting>
        <x14:conditionalFormatting xmlns:xm="http://schemas.microsoft.com/office/excel/2006/main">
          <x14:cfRule type="dataBar" priority="3" id="{4F65FA7D-4580-4010-ADE6-37C9F3908416}">
            <x14:dataBar minLength="0" maxLength="100" showValue="0" border="1" negativeBarBorderColorSameAsPositive="0">
              <x14:cfvo type="num">
                <xm:f>0</xm:f>
              </x14:cfvo>
              <x14:cfvo type="num">
                <xm:f>Backend!$D$64</xm:f>
              </x14:cfvo>
              <x14:fillColor rgb="FF638EC6"/>
              <x14:borderColor rgb="FF638EC6"/>
              <x14:negativeFillColor rgb="FFFF0000"/>
              <x14:negativeBorderColor rgb="FFFF0000"/>
              <x14:axisColor rgb="FF000000"/>
            </x14:dataBar>
          </x14:cfRule>
          <xm:sqref>L24</xm:sqref>
        </x14:conditionalFormatting>
        <x14:conditionalFormatting xmlns:xm="http://schemas.microsoft.com/office/excel/2006/main">
          <x14:cfRule type="dataBar" priority="2" id="{57803A11-0E78-4DBB-A9E7-F0AC07C5D851}">
            <x14:dataBar minLength="0" maxLength="100" showValue="0" border="1" negativeBarBorderColorSameAsPositive="0">
              <x14:cfvo type="num">
                <xm:f>0</xm:f>
              </x14:cfvo>
              <x14:cfvo type="num">
                <xm:f>Backend!$D$65</xm:f>
              </x14:cfvo>
              <x14:fillColor rgb="FF638EC6"/>
              <x14:borderColor rgb="FF638EC6"/>
              <x14:negativeFillColor rgb="FFFF0000"/>
              <x14:negativeBorderColor rgb="FFFF0000"/>
              <x14:axisColor rgb="FF000000"/>
            </x14:dataBar>
          </x14:cfRule>
          <xm:sqref>L25</xm:sqref>
        </x14:conditionalFormatting>
        <x14:conditionalFormatting xmlns:xm="http://schemas.microsoft.com/office/excel/2006/main">
          <x14:cfRule type="dataBar" priority="41" id="{347E2F82-6514-461E-AD3E-99E475DF16F9}">
            <x14:dataBar minLength="0" maxLength="100" showValue="0" border="1" negativeBarBorderColorSameAsPositive="0">
              <x14:cfvo type="num">
                <xm:f>0</xm:f>
              </x14:cfvo>
              <x14:cfvo type="num">
                <xm:f>Backend!$D$25</xm:f>
              </x14:cfvo>
              <x14:fillColor rgb="FF638EC6"/>
              <x14:borderColor rgb="FF638EC6"/>
              <x14:negativeFillColor rgb="FFFF0000"/>
              <x14:negativeBorderColor rgb="FFFF0000"/>
              <x14:axisColor rgb="FF000000"/>
            </x14:dataBar>
          </x14:cfRule>
          <xm:sqref>L27</xm:sqref>
        </x14:conditionalFormatting>
        <x14:conditionalFormatting xmlns:xm="http://schemas.microsoft.com/office/excel/2006/main">
          <x14:cfRule type="dataBar" priority="33" id="{66D62C5E-8B5F-4F2D-98A7-5B0DCEC2BBEA}">
            <x14:dataBar minLength="0" maxLength="100" showValue="0" border="1" negativeBarBorderColorSameAsPositive="0">
              <x14:cfvo type="num">
                <xm:f>0</xm:f>
              </x14:cfvo>
              <x14:cfvo type="num">
                <xm:f>Backend!$D$9</xm:f>
              </x14:cfvo>
              <x14:fillColor rgb="FF638EC6"/>
              <x14:borderColor rgb="FF638EC6"/>
              <x14:negativeFillColor rgb="FFFF0000"/>
              <x14:negativeBorderColor rgb="FFFF0000"/>
              <x14:axisColor rgb="FF000000"/>
            </x14:dataBar>
          </x14:cfRule>
          <xm:sqref>O15</xm:sqref>
        </x14:conditionalFormatting>
        <x14:conditionalFormatting xmlns:xm="http://schemas.microsoft.com/office/excel/2006/main">
          <x14:cfRule type="dataBar" priority="26" id="{6F4A458C-7780-48B0-BDAC-B52825BA0671}">
            <x14:dataBar minLength="0" maxLength="100" showValue="0" border="1" negativeBarBorderColorSameAsPositive="0">
              <x14:cfvo type="num">
                <xm:f>0</xm:f>
              </x14:cfvo>
              <x14:cfvo type="num">
                <xm:f>Backend!$D$30</xm:f>
              </x14:cfvo>
              <x14:fillColor rgb="FF638EC6"/>
              <x14:borderColor rgb="FF638EC6"/>
              <x14:negativeFillColor rgb="FFFF0000"/>
              <x14:negativeBorderColor rgb="FFFF0000"/>
              <x14:axisColor rgb="FF000000"/>
            </x14:dataBar>
          </x14:cfRule>
          <xm:sqref>O16</xm:sqref>
        </x14:conditionalFormatting>
        <x14:conditionalFormatting xmlns:xm="http://schemas.microsoft.com/office/excel/2006/main">
          <x14:cfRule type="dataBar" priority="25" id="{424BD910-2891-4473-B85C-37EAA2C269B4}">
            <x14:dataBar minLength="0" maxLength="100" showValue="0" border="1" negativeBarBorderColorSameAsPositive="0">
              <x14:cfvo type="num">
                <xm:f>0</xm:f>
              </x14:cfvo>
              <x14:cfvo type="num">
                <xm:f>Backend!$D$31</xm:f>
              </x14:cfvo>
              <x14:fillColor rgb="FF638EC6"/>
              <x14:borderColor rgb="FF638EC6"/>
              <x14:negativeFillColor rgb="FFFF0000"/>
              <x14:negativeBorderColor rgb="FFFF0000"/>
              <x14:axisColor rgb="FF000000"/>
            </x14:dataBar>
          </x14:cfRule>
          <xm:sqref>O17</xm:sqref>
        </x14:conditionalFormatting>
        <x14:conditionalFormatting xmlns:xm="http://schemas.microsoft.com/office/excel/2006/main">
          <x14:cfRule type="dataBar" priority="24" id="{9B4EE57C-C42C-4F2E-B887-2F4801EED419}">
            <x14:dataBar minLength="0" maxLength="100" showValue="0" border="1" negativeBarBorderColorSameAsPositive="0">
              <x14:cfvo type="num">
                <xm:f>0</xm:f>
              </x14:cfvo>
              <x14:cfvo type="num">
                <xm:f>Backend!$D$32</xm:f>
              </x14:cfvo>
              <x14:fillColor rgb="FF638EC6"/>
              <x14:borderColor rgb="FF638EC6"/>
              <x14:negativeFillColor rgb="FFFF0000"/>
              <x14:negativeBorderColor rgb="FFFF0000"/>
              <x14:axisColor rgb="FF000000"/>
            </x14:dataBar>
          </x14:cfRule>
          <xm:sqref>O18</xm:sqref>
        </x14:conditionalFormatting>
        <x14:conditionalFormatting xmlns:xm="http://schemas.microsoft.com/office/excel/2006/main">
          <x14:cfRule type="dataBar" priority="23" id="{988A8251-9452-4137-8CBE-E727A37E2168}">
            <x14:dataBar minLength="0" maxLength="100" showValue="0" border="1" negativeBarBorderColorSameAsPositive="0">
              <x14:cfvo type="num">
                <xm:f>0</xm:f>
              </x14:cfvo>
              <x14:cfvo type="num">
                <xm:f>Backend!$D$33</xm:f>
              </x14:cfvo>
              <x14:fillColor rgb="FF638EC6"/>
              <x14:borderColor rgb="FF638EC6"/>
              <x14:negativeFillColor rgb="FFFF0000"/>
              <x14:negativeBorderColor rgb="FFFF0000"/>
              <x14:axisColor rgb="FF000000"/>
            </x14:dataBar>
          </x14:cfRule>
          <xm:sqref>O19</xm:sqref>
        </x14:conditionalFormatting>
        <x14:conditionalFormatting xmlns:xm="http://schemas.microsoft.com/office/excel/2006/main">
          <x14:cfRule type="dataBar" priority="22" id="{94B210DB-6CC7-407C-8C25-ADB052DF5173}">
            <x14:dataBar minLength="0" maxLength="100" showValue="0" border="1" negativeBarBorderColorSameAsPositive="0">
              <x14:cfvo type="num">
                <xm:f>0</xm:f>
              </x14:cfvo>
              <x14:cfvo type="num">
                <xm:f>Backend!$D$34</xm:f>
              </x14:cfvo>
              <x14:fillColor rgb="FF638EC6"/>
              <x14:borderColor rgb="FF638EC6"/>
              <x14:negativeFillColor rgb="FFFF0000"/>
              <x14:negativeBorderColor rgb="FFFF0000"/>
              <x14:axisColor rgb="FF000000"/>
            </x14:dataBar>
          </x14:cfRule>
          <xm:sqref>O20</xm:sqref>
        </x14:conditionalFormatting>
        <x14:conditionalFormatting xmlns:xm="http://schemas.microsoft.com/office/excel/2006/main">
          <x14:cfRule type="dataBar" priority="21" id="{A66EF023-5200-453C-9FA2-AB9A5C3D7A9C}">
            <x14:dataBar minLength="0" maxLength="100" showValue="0" border="1" negativeBarBorderColorSameAsPositive="0">
              <x14:cfvo type="num">
                <xm:f>0</xm:f>
              </x14:cfvo>
              <x14:cfvo type="num">
                <xm:f>Backend!$D$35</xm:f>
              </x14:cfvo>
              <x14:fillColor rgb="FF638EC6"/>
              <x14:borderColor rgb="FF638EC6"/>
              <x14:negativeFillColor rgb="FFFF0000"/>
              <x14:negativeBorderColor rgb="FFFF0000"/>
              <x14:axisColor rgb="FF000000"/>
            </x14:dataBar>
          </x14:cfRule>
          <xm:sqref>O21</xm:sqref>
        </x14:conditionalFormatting>
        <x14:conditionalFormatting xmlns:xm="http://schemas.microsoft.com/office/excel/2006/main">
          <x14:cfRule type="dataBar" priority="20" id="{EE54D0FA-B0EE-4B76-A55F-E2E405E1C35D}">
            <x14:dataBar minLength="0" maxLength="100" showValue="0" border="1" negativeBarBorderColorSameAsPositive="0">
              <x14:cfvo type="num">
                <xm:f>0</xm:f>
              </x14:cfvo>
              <x14:cfvo type="num">
                <xm:f>Backend!$D$36</xm:f>
              </x14:cfvo>
              <x14:fillColor rgb="FF638EC6"/>
              <x14:borderColor rgb="FF638EC6"/>
              <x14:negativeFillColor rgb="FFFF0000"/>
              <x14:negativeBorderColor rgb="FFFF0000"/>
              <x14:axisColor rgb="FF000000"/>
            </x14:dataBar>
          </x14:cfRule>
          <xm:sqref>O22</xm:sqref>
        </x14:conditionalFormatting>
        <x14:conditionalFormatting xmlns:xm="http://schemas.microsoft.com/office/excel/2006/main">
          <x14:cfRule type="dataBar" priority="19" id="{311E0D02-10B4-4548-9881-4905A326846D}">
            <x14:dataBar minLength="0" maxLength="100" showValue="0" border="1" negativeBarBorderColorSameAsPositive="0">
              <x14:cfvo type="num">
                <xm:f>0</xm:f>
              </x14:cfvo>
              <x14:cfvo type="num">
                <xm:f>Backend!$D$37</xm:f>
              </x14:cfvo>
              <x14:fillColor rgb="FF638EC6"/>
              <x14:borderColor rgb="FF638EC6"/>
              <x14:negativeFillColor rgb="FFFF0000"/>
              <x14:negativeBorderColor rgb="FFFF0000"/>
              <x14:axisColor rgb="FF000000"/>
            </x14:dataBar>
          </x14:cfRule>
          <xm:sqref>O23</xm:sqref>
        </x14:conditionalFormatting>
        <x14:conditionalFormatting xmlns:xm="http://schemas.microsoft.com/office/excel/2006/main">
          <x14:cfRule type="dataBar" priority="18" id="{0394D342-633C-49EA-9646-721E9C4A6BFF}">
            <x14:dataBar minLength="0" maxLength="100" showValue="0" border="1" negativeBarBorderColorSameAsPositive="0">
              <x14:cfvo type="num">
                <xm:f>0</xm:f>
              </x14:cfvo>
              <x14:cfvo type="num">
                <xm:f>Backend!$D$38</xm:f>
              </x14:cfvo>
              <x14:fillColor rgb="FF638EC6"/>
              <x14:borderColor rgb="FF638EC6"/>
              <x14:negativeFillColor rgb="FFFF0000"/>
              <x14:negativeBorderColor rgb="FFFF0000"/>
              <x14:axisColor rgb="FF000000"/>
            </x14:dataBar>
          </x14:cfRule>
          <xm:sqref>O24</xm:sqref>
        </x14:conditionalFormatting>
        <x14:conditionalFormatting xmlns:xm="http://schemas.microsoft.com/office/excel/2006/main">
          <x14:cfRule type="dataBar" priority="17" id="{9F476768-739A-45BA-A1C3-75885A61654E}">
            <x14:dataBar minLength="0" maxLength="100" showValue="0" border="1" negativeBarBorderColorSameAsPositive="0">
              <x14:cfvo type="num">
                <xm:f>0</xm:f>
              </x14:cfvo>
              <x14:cfvo type="num">
                <xm:f>Backend!$D$39</xm:f>
              </x14:cfvo>
              <x14:fillColor rgb="FF638EC6"/>
              <x14:borderColor rgb="FF638EC6"/>
              <x14:negativeFillColor rgb="FFFF0000"/>
              <x14:negativeBorderColor rgb="FFFF0000"/>
              <x14:axisColor rgb="FF000000"/>
            </x14:dataBar>
          </x14:cfRule>
          <xm:sqref>O25</xm:sqref>
        </x14:conditionalFormatting>
        <x14:conditionalFormatting xmlns:xm="http://schemas.microsoft.com/office/excel/2006/main">
          <x14:cfRule type="dataBar" priority="16" id="{E403C51E-5151-4378-A5AB-BDC840577C89}">
            <x14:dataBar minLength="0" maxLength="100" showValue="0" border="1" negativeBarBorderColorSameAsPositive="0">
              <x14:cfvo type="num">
                <xm:f>0</xm:f>
              </x14:cfvo>
              <x14:cfvo type="num">
                <xm:f>Backend!$D$40</xm:f>
              </x14:cfvo>
              <x14:fillColor rgb="FF638EC6"/>
              <x14:borderColor rgb="FF638EC6"/>
              <x14:negativeFillColor rgb="FFFF0000"/>
              <x14:negativeBorderColor rgb="FFFF0000"/>
              <x14:axisColor rgb="FF000000"/>
            </x14:dataBar>
          </x14:cfRule>
          <xm:sqref>O26</xm:sqref>
        </x14:conditionalFormatting>
        <x14:conditionalFormatting xmlns:xm="http://schemas.microsoft.com/office/excel/2006/main">
          <x14:cfRule type="dataBar" priority="15" id="{33360F0C-876D-475E-AB98-A94870ABE91B}">
            <x14:dataBar minLength="0" maxLength="100" showValue="0" border="1" negativeBarBorderColorSameAsPositive="0">
              <x14:cfvo type="num">
                <xm:f>0</xm:f>
              </x14:cfvo>
              <x14:cfvo type="num">
                <xm:f>Backend!$D$41</xm:f>
              </x14:cfvo>
              <x14:fillColor rgb="FF638EC6"/>
              <x14:borderColor rgb="FF638EC6"/>
              <x14:negativeFillColor rgb="FFFF0000"/>
              <x14:negativeBorderColor rgb="FFFF0000"/>
              <x14:axisColor rgb="FF000000"/>
            </x14:dataBar>
          </x14:cfRule>
          <xm:sqref>O27</xm:sqref>
        </x14:conditionalFormatting>
        <x14:conditionalFormatting xmlns:xm="http://schemas.microsoft.com/office/excel/2006/main">
          <x14:cfRule type="dataBar" priority="14" id="{A07E91C8-AA0E-4E55-9D78-00A9929E7616}">
            <x14:dataBar minLength="0" maxLength="100" showValue="0" border="1" negativeBarBorderColorSameAsPositive="0">
              <x14:cfvo type="num">
                <xm:f>0</xm:f>
              </x14:cfvo>
              <x14:cfvo type="num">
                <xm:f>Backend!$D$42</xm:f>
              </x14:cfvo>
              <x14:fillColor rgb="FF638EC6"/>
              <x14:borderColor rgb="FF638EC6"/>
              <x14:negativeFillColor rgb="FFFF0000"/>
              <x14:negativeBorderColor rgb="FFFF0000"/>
              <x14:axisColor rgb="FF000000"/>
            </x14:dataBar>
          </x14:cfRule>
          <xm:sqref>O28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001B-23CB-4151-8AEA-02E005BBCD6A}">
  <sheetPr>
    <tabColor rgb="FFF86262"/>
  </sheetPr>
  <dimension ref="B8:H87"/>
  <sheetViews>
    <sheetView showGridLines="0" zoomScale="112" zoomScaleNormal="112" workbookViewId="0">
      <selection activeCell="D9" sqref="D9"/>
    </sheetView>
  </sheetViews>
  <sheetFormatPr defaultRowHeight="14.5" x14ac:dyDescent="0.35"/>
  <cols>
    <col min="2" max="2" width="37.1796875" customWidth="1"/>
    <col min="3" max="4" width="14" customWidth="1"/>
    <col min="5" max="6" width="14.81640625" customWidth="1"/>
    <col min="7" max="7" width="16.54296875" customWidth="1"/>
    <col min="8" max="8" width="17.81640625" customWidth="1"/>
  </cols>
  <sheetData>
    <row r="8" spans="2:8" ht="60.75" customHeight="1" x14ac:dyDescent="0.35">
      <c r="B8" s="36" t="s">
        <v>9</v>
      </c>
      <c r="C8" s="36" t="s">
        <v>366</v>
      </c>
      <c r="D8" s="36" t="s">
        <v>367</v>
      </c>
      <c r="E8" s="36" t="s">
        <v>368</v>
      </c>
      <c r="F8" s="36" t="s">
        <v>369</v>
      </c>
      <c r="G8" s="36" t="s">
        <v>370</v>
      </c>
      <c r="H8" s="36" t="s">
        <v>365</v>
      </c>
    </row>
    <row r="9" spans="2:8" x14ac:dyDescent="0.35">
      <c r="B9" s="10" t="str">
        <f>'3. Policy Review Dashboard'!B15</f>
        <v>General</v>
      </c>
      <c r="C9" s="37">
        <f>COUNTIF('2. Policy Checklist - Info-Tech'!$E$8:$E$18,"Yes")</f>
        <v>7</v>
      </c>
      <c r="D9" s="37">
        <f>COUNTIF('2. Policy Checklist - Info-Tech'!$E$8:$E$18,"&lt;&gt;N/A")</f>
        <v>10</v>
      </c>
      <c r="E9" s="38">
        <f>C9/D9</f>
        <v>0.7</v>
      </c>
      <c r="F9" s="38">
        <f>1-E9</f>
        <v>0.30000000000000004</v>
      </c>
      <c r="G9" s="38">
        <v>1</v>
      </c>
      <c r="H9" s="39" t="str">
        <f>C9&amp;"/"&amp;D9</f>
        <v>7/10</v>
      </c>
    </row>
    <row r="10" spans="2:8" x14ac:dyDescent="0.35">
      <c r="B10" s="10" t="str">
        <f>'3. Policy Review Dashboard'!B16</f>
        <v>Information Security</v>
      </c>
      <c r="C10" s="37">
        <f>COUNTIF('2. Policy Checklist - Info-Tech'!$E$19:$E$31,"Yes")</f>
        <v>6</v>
      </c>
      <c r="D10" s="37">
        <f>COUNTIF('2. Policy Checklist - Info-Tech'!$E$19:$E$31,"&lt;&gt;N/A")</f>
        <v>11</v>
      </c>
      <c r="E10" s="38">
        <f>C10/D10</f>
        <v>0.54545454545454541</v>
      </c>
      <c r="F10" s="38">
        <f>1-E10</f>
        <v>0.45454545454545459</v>
      </c>
      <c r="G10" s="38">
        <v>1</v>
      </c>
      <c r="H10" s="39" t="str">
        <f>C10&amp;"/"&amp;D10</f>
        <v>6/11</v>
      </c>
    </row>
    <row r="11" spans="2:8" x14ac:dyDescent="0.35">
      <c r="B11" s="10" t="str">
        <f>'3. Policy Review Dashboard'!B17</f>
        <v>Organizational Structure</v>
      </c>
      <c r="C11" s="37">
        <f>COUNTIF('2. Policy Checklist - Info-Tech'!$E$32:$E$37,"Yes")</f>
        <v>1</v>
      </c>
      <c r="D11" s="37">
        <f>COUNTIF('2. Policy Checklist - Info-Tech'!$E$32:$E$37,"&lt;&gt;N/A")</f>
        <v>6</v>
      </c>
      <c r="E11" s="38">
        <f>C11/D11</f>
        <v>0.16666666666666666</v>
      </c>
      <c r="F11" s="38">
        <f>1-E11</f>
        <v>0.83333333333333337</v>
      </c>
      <c r="G11" s="38">
        <v>1</v>
      </c>
      <c r="H11" s="39" t="str">
        <f>C11&amp;"/"&amp;D11</f>
        <v>1/6</v>
      </c>
    </row>
    <row r="12" spans="2:8" x14ac:dyDescent="0.35">
      <c r="B12" s="10" t="s">
        <v>364</v>
      </c>
      <c r="C12" s="37">
        <f>SUM(C9:C11)</f>
        <v>14</v>
      </c>
      <c r="D12" s="37">
        <f>SUM(D9:D11)</f>
        <v>27</v>
      </c>
      <c r="E12" s="38">
        <f>C12/D12</f>
        <v>0.51851851851851849</v>
      </c>
      <c r="F12" s="38">
        <f>1-E12</f>
        <v>0.48148148148148151</v>
      </c>
      <c r="G12" s="38">
        <v>1</v>
      </c>
      <c r="H12" s="39" t="str">
        <f>C12&amp;"/"&amp;D12</f>
        <v>14/27</v>
      </c>
    </row>
    <row r="14" spans="2:8" ht="43.5" x14ac:dyDescent="0.35">
      <c r="B14" s="26" t="s">
        <v>371</v>
      </c>
      <c r="C14" s="36" t="s">
        <v>366</v>
      </c>
      <c r="D14" s="36" t="s">
        <v>367</v>
      </c>
      <c r="E14" s="36" t="s">
        <v>368</v>
      </c>
      <c r="F14" s="36" t="s">
        <v>369</v>
      </c>
      <c r="G14" s="36" t="s">
        <v>370</v>
      </c>
      <c r="H14" s="36" t="s">
        <v>365</v>
      </c>
    </row>
    <row r="15" spans="2:8" x14ac:dyDescent="0.35">
      <c r="B15" s="10" t="str">
        <f>'3. Policy Review Dashboard'!E15</f>
        <v>Security Awareness and Training</v>
      </c>
      <c r="C15" s="37">
        <f>COUNTIF('2. Policy Checklist - Info-Tech'!$E$38:$E$43,"Yes")</f>
        <v>4</v>
      </c>
      <c r="D15" s="37">
        <f>COUNTIF('2. Policy Checklist - Info-Tech'!$E$38:$E$43,"&lt;&gt;N/A")</f>
        <v>6</v>
      </c>
      <c r="E15" s="38">
        <f>C15/D15</f>
        <v>0.66666666666666663</v>
      </c>
      <c r="F15" s="38">
        <f>1-E15</f>
        <v>0.33333333333333337</v>
      </c>
      <c r="G15" s="38">
        <v>1</v>
      </c>
      <c r="H15" s="39" t="str">
        <f>C15&amp;"/"&amp;D15</f>
        <v>4/6</v>
      </c>
    </row>
    <row r="16" spans="2:8" x14ac:dyDescent="0.35">
      <c r="B16" s="10" t="s">
        <v>364</v>
      </c>
      <c r="C16" s="37">
        <f>SUM(C15)</f>
        <v>4</v>
      </c>
      <c r="D16" s="37">
        <f>SUM(D15)</f>
        <v>6</v>
      </c>
      <c r="E16" s="38">
        <f>C16/D16</f>
        <v>0.66666666666666663</v>
      </c>
      <c r="F16" s="38">
        <f>1-E16</f>
        <v>0.33333333333333337</v>
      </c>
      <c r="G16" s="38">
        <v>1</v>
      </c>
      <c r="H16" s="39" t="str">
        <f>C16&amp;"/"&amp;D16</f>
        <v>4/6</v>
      </c>
    </row>
    <row r="18" spans="2:8" ht="43.5" x14ac:dyDescent="0.35">
      <c r="B18" s="36" t="s">
        <v>372</v>
      </c>
      <c r="C18" s="36" t="s">
        <v>366</v>
      </c>
      <c r="D18" s="36" t="s">
        <v>367</v>
      </c>
      <c r="E18" s="36" t="s">
        <v>368</v>
      </c>
      <c r="F18" s="36" t="s">
        <v>369</v>
      </c>
      <c r="G18" s="36" t="s">
        <v>370</v>
      </c>
      <c r="H18" s="36" t="s">
        <v>365</v>
      </c>
    </row>
    <row r="19" spans="2:8" x14ac:dyDescent="0.35">
      <c r="B19" s="10" t="str">
        <f>'3. Policy Review Dashboard'!B25</f>
        <v>Security Risk Management</v>
      </c>
      <c r="C19" s="37">
        <f>COUNTIF('2. Policy Checklist - Info-Tech'!$E$44:$E$50,"Yes")</f>
        <v>7</v>
      </c>
      <c r="D19" s="37">
        <f>COUNTIF('2. Policy Checklist - Info-Tech'!$E$44:$E$50,"&lt;&gt;N/A")</f>
        <v>7</v>
      </c>
      <c r="E19" s="38">
        <f>C19/D19</f>
        <v>1</v>
      </c>
      <c r="F19" s="38">
        <f>1-E19</f>
        <v>0</v>
      </c>
      <c r="G19" s="38">
        <v>1</v>
      </c>
      <c r="H19" s="39" t="str">
        <f>C19&amp;"/"&amp;D19</f>
        <v>7/7</v>
      </c>
    </row>
    <row r="20" spans="2:8" x14ac:dyDescent="0.35">
      <c r="B20" s="10" t="str">
        <f>'3. Policy Review Dashboard'!B26</f>
        <v>Security Metrics</v>
      </c>
      <c r="C20" s="37">
        <f>COUNTIF('2. Policy Checklist - Info-Tech'!$E$51:$E$54,"Yes")</f>
        <v>2</v>
      </c>
      <c r="D20" s="37">
        <f>COUNTIF('2. Policy Checklist - Info-Tech'!$E$51:$E$54,"&lt;&gt;N/A")</f>
        <v>4</v>
      </c>
      <c r="E20" s="38">
        <f>C20/D20</f>
        <v>0.5</v>
      </c>
      <c r="F20" s="38">
        <f>1-E20</f>
        <v>0.5</v>
      </c>
      <c r="G20" s="38">
        <v>1</v>
      </c>
      <c r="H20" s="39" t="str">
        <f>C20&amp;"/"&amp;D20</f>
        <v>2/4</v>
      </c>
    </row>
    <row r="21" spans="2:8" x14ac:dyDescent="0.35">
      <c r="B21" s="10" t="s">
        <v>364</v>
      </c>
      <c r="C21" s="37">
        <f>SUM(C19:C20)</f>
        <v>9</v>
      </c>
      <c r="D21" s="37">
        <f>SUM(D19:D20)</f>
        <v>11</v>
      </c>
      <c r="E21" s="38">
        <f>C21/D21</f>
        <v>0.81818181818181823</v>
      </c>
      <c r="F21" s="38">
        <f>1-E21</f>
        <v>0.18181818181818177</v>
      </c>
      <c r="G21" s="38">
        <v>1</v>
      </c>
      <c r="H21" s="39" t="str">
        <f>C21&amp;"/"&amp;D21</f>
        <v>9/11</v>
      </c>
    </row>
    <row r="23" spans="2:8" ht="43.5" x14ac:dyDescent="0.35">
      <c r="B23" s="36" t="s">
        <v>384</v>
      </c>
      <c r="C23" s="36" t="s">
        <v>366</v>
      </c>
      <c r="D23" s="36" t="s">
        <v>367</v>
      </c>
      <c r="E23" s="36" t="s">
        <v>368</v>
      </c>
      <c r="F23" s="36" t="s">
        <v>369</v>
      </c>
      <c r="G23" s="36" t="s">
        <v>370</v>
      </c>
      <c r="H23" s="36" t="s">
        <v>365</v>
      </c>
    </row>
    <row r="24" spans="2:8" x14ac:dyDescent="0.35">
      <c r="B24" s="10" t="str">
        <f>'3. Policy Review Dashboard'!E25</f>
        <v>Security Compliance Management</v>
      </c>
      <c r="C24" s="37">
        <f>COUNTIF('2. Policy Checklist - Info-Tech'!$E$55:$E$58,"Yes")</f>
        <v>2</v>
      </c>
      <c r="D24" s="37">
        <f>COUNTIF('2. Policy Checklist - Info-Tech'!$E$55:$E$58,"&lt;&gt;N/A")</f>
        <v>4</v>
      </c>
      <c r="E24" s="38">
        <f>C24/D24</f>
        <v>0.5</v>
      </c>
      <c r="F24" s="38">
        <f>1-E24</f>
        <v>0.5</v>
      </c>
      <c r="G24" s="38">
        <v>1</v>
      </c>
      <c r="H24" s="39" t="str">
        <f>C24&amp;"/"&amp;D24</f>
        <v>2/4</v>
      </c>
    </row>
    <row r="25" spans="2:8" x14ac:dyDescent="0.35">
      <c r="B25" s="10" t="str">
        <f>'3. Policy Review Dashboard'!E26</f>
        <v>Audit Management</v>
      </c>
      <c r="C25" s="37">
        <f>COUNTIF('2. Policy Checklist - Info-Tech'!$E$59:$E$62,"Yes")</f>
        <v>4</v>
      </c>
      <c r="D25" s="37">
        <f>COUNTIF('2. Policy Checklist - Info-Tech'!$E$59:$E$62,"&lt;&gt;N/A")</f>
        <v>4</v>
      </c>
      <c r="E25" s="38">
        <f>C25/D25</f>
        <v>1</v>
      </c>
      <c r="F25" s="38">
        <f>1-E25</f>
        <v>0</v>
      </c>
      <c r="G25" s="38">
        <v>1</v>
      </c>
      <c r="H25" s="39" t="str">
        <f>C25&amp;"/"&amp;D25</f>
        <v>4/4</v>
      </c>
    </row>
    <row r="26" spans="2:8" x14ac:dyDescent="0.35">
      <c r="B26" s="10" t="s">
        <v>364</v>
      </c>
      <c r="C26" s="37">
        <f>SUM(C24:C25)</f>
        <v>6</v>
      </c>
      <c r="D26" s="37">
        <f>SUM(D24:D25)</f>
        <v>8</v>
      </c>
      <c r="E26" s="38">
        <f>C26/D26</f>
        <v>0.75</v>
      </c>
      <c r="F26" s="38">
        <f>1-E26</f>
        <v>0.25</v>
      </c>
      <c r="G26" s="38">
        <v>1</v>
      </c>
      <c r="H26" s="39" t="str">
        <f>C26&amp;"/"&amp;D26</f>
        <v>6/8</v>
      </c>
    </row>
    <row r="27" spans="2:8" x14ac:dyDescent="0.35">
      <c r="C27" s="44"/>
      <c r="D27" s="44"/>
      <c r="E27" s="45"/>
      <c r="F27" s="45"/>
      <c r="G27" s="45"/>
      <c r="H27" s="46"/>
    </row>
    <row r="28" spans="2:8" ht="43.5" x14ac:dyDescent="0.35">
      <c r="B28" s="36" t="s">
        <v>21</v>
      </c>
      <c r="C28" s="36" t="s">
        <v>366</v>
      </c>
      <c r="D28" s="36" t="s">
        <v>367</v>
      </c>
      <c r="E28" s="36" t="s">
        <v>368</v>
      </c>
      <c r="F28" s="36" t="s">
        <v>369</v>
      </c>
      <c r="G28" s="36" t="s">
        <v>370</v>
      </c>
      <c r="H28" s="36" t="s">
        <v>365</v>
      </c>
    </row>
    <row r="29" spans="2:8" x14ac:dyDescent="0.35">
      <c r="B29" s="10" t="str">
        <f>'3. Policy Review Dashboard'!N15</f>
        <v>Identity &amp; Access Management</v>
      </c>
      <c r="C29" s="37">
        <f>COUNTIF('2. Policy Checklist - Info-Tech'!$E$63:$E$81,"Yes")</f>
        <v>2</v>
      </c>
      <c r="D29" s="37">
        <f>COUNTIF('2. Policy Checklist - Info-Tech'!$E$63:$E$81,"&lt;&gt;N/A")</f>
        <v>19</v>
      </c>
      <c r="E29" s="38">
        <f>C29/D29</f>
        <v>0.10526315789473684</v>
      </c>
      <c r="F29" s="38">
        <f>1-E29</f>
        <v>0.89473684210526316</v>
      </c>
      <c r="G29" s="38">
        <v>1</v>
      </c>
      <c r="H29" s="39" t="str">
        <f>C29&amp;"/"&amp;D29</f>
        <v>2/19</v>
      </c>
    </row>
    <row r="30" spans="2:8" x14ac:dyDescent="0.35">
      <c r="B30" s="10" t="str">
        <f>'3. Policy Review Dashboard'!N16</f>
        <v>Asset Management</v>
      </c>
      <c r="C30" s="37">
        <f>COUNTIF('2. Policy Checklist - Info-Tech'!$E$82:$E$89,"Yes")</f>
        <v>2</v>
      </c>
      <c r="D30" s="37">
        <f>COUNTIF('2. Policy Checklist - Info-Tech'!$E$82:$E$89,"&lt;&gt;N/A")</f>
        <v>8</v>
      </c>
      <c r="E30" s="38">
        <f>C30/D30</f>
        <v>0.25</v>
      </c>
      <c r="F30" s="38">
        <f>1-E30</f>
        <v>0.75</v>
      </c>
      <c r="G30" s="38">
        <v>1</v>
      </c>
      <c r="H30" s="39" t="str">
        <f>C30&amp;"/"&amp;D30</f>
        <v>2/8</v>
      </c>
    </row>
    <row r="31" spans="2:8" x14ac:dyDescent="0.35">
      <c r="B31" s="10" t="str">
        <f>'3. Policy Review Dashboard'!N17</f>
        <v>Data Security</v>
      </c>
      <c r="C31" s="37">
        <f>COUNTIF('2. Policy Checklist - Info-Tech'!$E$90:$E$100,"Yes")</f>
        <v>2</v>
      </c>
      <c r="D31" s="37">
        <f>COUNTIF('2. Policy Checklist - Info-Tech'!$E$90:$E$100,"&lt;&gt;N/A")</f>
        <v>11</v>
      </c>
      <c r="E31" s="38">
        <f>C31/D31</f>
        <v>0.18181818181818182</v>
      </c>
      <c r="F31" s="38">
        <f t="shared" ref="F31:F42" si="0">1-E31</f>
        <v>0.81818181818181812</v>
      </c>
      <c r="G31" s="38">
        <v>1</v>
      </c>
      <c r="H31" s="39" t="str">
        <f t="shared" ref="H31:H42" si="1">C31&amp;"/"&amp;D31</f>
        <v>2/11</v>
      </c>
    </row>
    <row r="32" spans="2:8" x14ac:dyDescent="0.35">
      <c r="B32" s="10" t="str">
        <f>'3. Policy Review Dashboard'!N18</f>
        <v>Network Security</v>
      </c>
      <c r="C32" s="37">
        <f>COUNTIF('2. Policy Checklist - Info-Tech'!$E$101:$E$119,"Yes")</f>
        <v>2</v>
      </c>
      <c r="D32" s="37">
        <f>COUNTIF('2. Policy Checklist - Info-Tech'!$E$101:$E$119,"&lt;&gt;N/A")</f>
        <v>19</v>
      </c>
      <c r="E32" s="38">
        <f t="shared" ref="E32:E42" si="2">C32/D32</f>
        <v>0.10526315789473684</v>
      </c>
      <c r="F32" s="38">
        <f t="shared" si="0"/>
        <v>0.89473684210526316</v>
      </c>
      <c r="G32" s="38">
        <v>1</v>
      </c>
      <c r="H32" s="39" t="str">
        <f t="shared" si="1"/>
        <v>2/19</v>
      </c>
    </row>
    <row r="33" spans="2:8" x14ac:dyDescent="0.35">
      <c r="B33" s="10" t="str">
        <f>'3. Policy Review Dashboard'!N19</f>
        <v>Endpoint Security</v>
      </c>
      <c r="C33" s="37">
        <f>COUNTIF('2. Policy Checklist - Info-Tech'!$E$120:$E$132,"Yes")</f>
        <v>2</v>
      </c>
      <c r="D33" s="37">
        <f>COUNTIF('2. Policy Checklist - Info-Tech'!$E$120:$E$132,"&lt;&gt;N/A")</f>
        <v>13</v>
      </c>
      <c r="E33" s="38">
        <f t="shared" si="2"/>
        <v>0.15384615384615385</v>
      </c>
      <c r="F33" s="38">
        <f t="shared" si="0"/>
        <v>0.84615384615384615</v>
      </c>
      <c r="G33" s="38">
        <v>1</v>
      </c>
      <c r="H33" s="39" t="str">
        <f t="shared" si="1"/>
        <v>2/13</v>
      </c>
    </row>
    <row r="34" spans="2:8" x14ac:dyDescent="0.35">
      <c r="B34" s="10" t="str">
        <f>'3. Policy Review Dashboard'!N20</f>
        <v>Malicious Code Protection</v>
      </c>
      <c r="C34" s="37">
        <f>COUNTIF('2. Policy Checklist - Info-Tech'!$E$133:$E$136,"Yes")</f>
        <v>1</v>
      </c>
      <c r="D34" s="37">
        <f>COUNTIF('2. Policy Checklist - Info-Tech'!$E$133:$E$136,"&lt;&gt;N/A")</f>
        <v>4</v>
      </c>
      <c r="E34" s="38">
        <f t="shared" si="2"/>
        <v>0.25</v>
      </c>
      <c r="F34" s="38">
        <f t="shared" si="0"/>
        <v>0.75</v>
      </c>
      <c r="G34" s="38">
        <v>1</v>
      </c>
      <c r="H34" s="39" t="str">
        <f t="shared" si="1"/>
        <v>1/4</v>
      </c>
    </row>
    <row r="35" spans="2:8" x14ac:dyDescent="0.35">
      <c r="B35" s="10" t="str">
        <f>'3. Policy Review Dashboard'!N21</f>
        <v>Application Security</v>
      </c>
      <c r="C35" s="37">
        <f>COUNTIF('2. Policy Checklist - Info-Tech'!$E$137:$E$145,"Yes")</f>
        <v>7</v>
      </c>
      <c r="D35" s="37">
        <f>COUNTIF('2. Policy Checklist - Info-Tech'!$E$137:$E$145,"&lt;&gt;N/A")</f>
        <v>9</v>
      </c>
      <c r="E35" s="38">
        <f t="shared" si="2"/>
        <v>0.77777777777777779</v>
      </c>
      <c r="F35" s="38">
        <f t="shared" si="0"/>
        <v>0.22222222222222221</v>
      </c>
      <c r="G35" s="38">
        <v>1</v>
      </c>
      <c r="H35" s="39" t="str">
        <f t="shared" si="1"/>
        <v>7/9</v>
      </c>
    </row>
    <row r="36" spans="2:8" x14ac:dyDescent="0.35">
      <c r="B36" s="10" t="str">
        <f>'3. Policy Review Dashboard'!N22</f>
        <v>Vulnerability Management</v>
      </c>
      <c r="C36" s="37">
        <f>COUNTIF('2. Policy Checklist - Info-Tech'!$E$146:$E$151,"Yes")</f>
        <v>1</v>
      </c>
      <c r="D36" s="37">
        <f>COUNTIF('2. Policy Checklist - Info-Tech'!$E$146:$E$151,"&lt;&gt;N/A")</f>
        <v>6</v>
      </c>
      <c r="E36" s="38">
        <f t="shared" si="2"/>
        <v>0.16666666666666666</v>
      </c>
      <c r="F36" s="38">
        <f t="shared" si="0"/>
        <v>0.83333333333333337</v>
      </c>
      <c r="G36" s="38">
        <v>1</v>
      </c>
      <c r="H36" s="39" t="str">
        <f t="shared" si="1"/>
        <v>1/6</v>
      </c>
    </row>
    <row r="37" spans="2:8" x14ac:dyDescent="0.35">
      <c r="B37" s="10" t="str">
        <f>'3. Policy Review Dashboard'!N23</f>
        <v>Cryptography Management</v>
      </c>
      <c r="C37" s="37">
        <f>COUNTIF('2. Policy Checklist - Info-Tech'!$E$152:$E$154,"Yes")</f>
        <v>1</v>
      </c>
      <c r="D37" s="37">
        <f>COUNTIF('2. Policy Checklist - Info-Tech'!$E$152:$E$154,"&lt;&gt;N/A")</f>
        <v>3</v>
      </c>
      <c r="E37" s="38">
        <f t="shared" si="2"/>
        <v>0.33333333333333331</v>
      </c>
      <c r="F37" s="38">
        <f t="shared" si="0"/>
        <v>0.66666666666666674</v>
      </c>
      <c r="G37" s="38">
        <v>1</v>
      </c>
      <c r="H37" s="39" t="str">
        <f t="shared" si="1"/>
        <v>1/3</v>
      </c>
    </row>
    <row r="38" spans="2:8" x14ac:dyDescent="0.35">
      <c r="B38" s="10" t="str">
        <f>'3. Policy Review Dashboard'!N24</f>
        <v>Physical and Environmental Security</v>
      </c>
      <c r="C38" s="37">
        <f>COUNTIF('2. Policy Checklist - Info-Tech'!$E$155:$E$161,"Yes")</f>
        <v>2</v>
      </c>
      <c r="D38" s="37">
        <f>COUNTIF('2. Policy Checklist - Info-Tech'!$E$155:$E$161,"&lt;&gt;N/A")</f>
        <v>7</v>
      </c>
      <c r="E38" s="38">
        <f t="shared" si="2"/>
        <v>0.2857142857142857</v>
      </c>
      <c r="F38" s="38">
        <f t="shared" si="0"/>
        <v>0.7142857142857143</v>
      </c>
      <c r="G38" s="38">
        <v>1</v>
      </c>
      <c r="H38" s="39" t="str">
        <f t="shared" si="1"/>
        <v>2/7</v>
      </c>
    </row>
    <row r="39" spans="2:8" x14ac:dyDescent="0.35">
      <c r="B39" s="10" t="str">
        <f>'3. Policy Review Dashboard'!N25</f>
        <v>Cloud Security</v>
      </c>
      <c r="C39" s="37">
        <f>COUNTIF('2. Policy Checklist - Info-Tech'!$E$162:$E$167,"Yes")</f>
        <v>1</v>
      </c>
      <c r="D39" s="37">
        <f>COUNTIF('2. Policy Checklist - Info-Tech'!$E$162:$E$167,"&lt;&gt;N/A")</f>
        <v>6</v>
      </c>
      <c r="E39" s="38">
        <f t="shared" si="2"/>
        <v>0.16666666666666666</v>
      </c>
      <c r="F39" s="38">
        <f t="shared" si="0"/>
        <v>0.83333333333333337</v>
      </c>
      <c r="G39" s="38">
        <v>1</v>
      </c>
      <c r="H39" s="39" t="str">
        <f t="shared" si="1"/>
        <v>1/6</v>
      </c>
    </row>
    <row r="40" spans="2:8" x14ac:dyDescent="0.35">
      <c r="B40" s="10" t="str">
        <f>'3. Policy Review Dashboard'!N26</f>
        <v>Human Resource Security</v>
      </c>
      <c r="C40" s="37">
        <f>COUNTIF('2. Policy Checklist - Info-Tech'!$E$168:$E$171,"Yes")</f>
        <v>2</v>
      </c>
      <c r="D40" s="37">
        <f>COUNTIF('2. Policy Checklist - Info-Tech'!$E$168:$E$171,"&lt;&gt;N/A")</f>
        <v>4</v>
      </c>
      <c r="E40" s="38">
        <f t="shared" si="2"/>
        <v>0.5</v>
      </c>
      <c r="F40" s="38">
        <f t="shared" si="0"/>
        <v>0.5</v>
      </c>
      <c r="G40" s="38">
        <v>1</v>
      </c>
      <c r="H40" s="39" t="str">
        <f t="shared" si="1"/>
        <v>2/4</v>
      </c>
    </row>
    <row r="41" spans="2:8" ht="29" x14ac:dyDescent="0.35">
      <c r="B41" s="47" t="str">
        <f>'3. Policy Review Dashboard'!N27</f>
        <v>System Configuration and Change Management</v>
      </c>
      <c r="C41" s="37">
        <f>COUNTIF('2. Policy Checklist - Info-Tech'!$E$172:$E$178,"Yes")</f>
        <v>1</v>
      </c>
      <c r="D41" s="37">
        <f>COUNTIF('2. Policy Checklist - Info-Tech'!$E$172:$E$178,"&lt;&gt;N/A")</f>
        <v>7</v>
      </c>
      <c r="E41" s="38">
        <f t="shared" si="2"/>
        <v>0.14285714285714285</v>
      </c>
      <c r="F41" s="38">
        <f t="shared" si="0"/>
        <v>0.85714285714285721</v>
      </c>
      <c r="G41" s="38">
        <v>1</v>
      </c>
      <c r="H41" s="39" t="str">
        <f t="shared" si="1"/>
        <v>1/7</v>
      </c>
    </row>
    <row r="42" spans="2:8" x14ac:dyDescent="0.35">
      <c r="B42" s="10" t="str">
        <f>'3. Policy Review Dashboard'!N28</f>
        <v>Vendor Risk Management</v>
      </c>
      <c r="C42" s="37">
        <f>COUNTIF('2. Policy Checklist - Info-Tech'!$E$179:$E$181,"Yes")</f>
        <v>2</v>
      </c>
      <c r="D42" s="37">
        <f>COUNTIF('2. Policy Checklist - Info-Tech'!$E$179:$E$181,"&lt;&gt;N/A")</f>
        <v>3</v>
      </c>
      <c r="E42" s="38">
        <f t="shared" si="2"/>
        <v>0.66666666666666663</v>
      </c>
      <c r="F42" s="38">
        <f t="shared" si="0"/>
        <v>0.33333333333333337</v>
      </c>
      <c r="G42" s="38">
        <v>1</v>
      </c>
      <c r="H42" s="39" t="str">
        <f t="shared" si="1"/>
        <v>2/3</v>
      </c>
    </row>
    <row r="43" spans="2:8" x14ac:dyDescent="0.35">
      <c r="B43" s="10" t="s">
        <v>364</v>
      </c>
      <c r="C43" s="37">
        <f>SUM(C29:C42)</f>
        <v>28</v>
      </c>
      <c r="D43" s="37">
        <f>SUM(D29:D42)</f>
        <v>119</v>
      </c>
      <c r="E43" s="38">
        <f>C43/D43</f>
        <v>0.23529411764705882</v>
      </c>
      <c r="F43" s="38">
        <f>1-E43</f>
        <v>0.76470588235294112</v>
      </c>
      <c r="G43" s="38">
        <v>1</v>
      </c>
      <c r="H43" s="39" t="str">
        <f>C43&amp;"/"&amp;D43</f>
        <v>28/119</v>
      </c>
    </row>
    <row r="44" spans="2:8" x14ac:dyDescent="0.35">
      <c r="C44" s="44"/>
      <c r="D44" s="44"/>
      <c r="E44" s="45"/>
      <c r="F44" s="45"/>
      <c r="G44" s="45"/>
      <c r="H44" s="46"/>
    </row>
    <row r="46" spans="2:8" ht="43.5" x14ac:dyDescent="0.35">
      <c r="B46" s="36" t="s">
        <v>385</v>
      </c>
      <c r="C46" s="36" t="s">
        <v>366</v>
      </c>
      <c r="D46" s="36" t="s">
        <v>367</v>
      </c>
      <c r="E46" s="36" t="s">
        <v>368</v>
      </c>
      <c r="F46" s="36" t="s">
        <v>369</v>
      </c>
      <c r="G46" s="36" t="s">
        <v>370</v>
      </c>
      <c r="H46" s="36" t="s">
        <v>365</v>
      </c>
    </row>
    <row r="47" spans="2:8" x14ac:dyDescent="0.35">
      <c r="B47" s="10" t="str">
        <f>'3. Policy Review Dashboard'!H25</f>
        <v>Security Incident Management</v>
      </c>
      <c r="C47" s="37">
        <f>COUNTIF('2. Policy Checklist - Info-Tech'!$E$199:$E$208,"Yes")</f>
        <v>7</v>
      </c>
      <c r="D47" s="37">
        <f>COUNTIF('2. Policy Checklist - Info-Tech'!$E$199:$E$208,"&lt;&gt;N/A")</f>
        <v>10</v>
      </c>
      <c r="E47" s="38">
        <f>C47/D47</f>
        <v>0.7</v>
      </c>
      <c r="F47" s="38">
        <f>1-E47</f>
        <v>0.30000000000000004</v>
      </c>
      <c r="G47" s="38">
        <v>1</v>
      </c>
      <c r="H47" s="39" t="str">
        <f>C47&amp;"/"&amp;D47</f>
        <v>7/10</v>
      </c>
    </row>
    <row r="48" spans="2:8" x14ac:dyDescent="0.35">
      <c r="B48" s="10" t="str">
        <f>'3. Policy Review Dashboard'!H26</f>
        <v>Security e-Discovery &amp; Forensics</v>
      </c>
      <c r="C48" s="37">
        <f>COUNTIF('2. Policy Checklist - Info-Tech'!$E$209:$E$210,"Yes")</f>
        <v>1</v>
      </c>
      <c r="D48" s="37">
        <f>COUNTIF('2. Policy Checklist - Info-Tech'!$E$209:$E$210,"&lt;&gt;N/A")</f>
        <v>2</v>
      </c>
      <c r="E48" s="38">
        <f>C48/D48</f>
        <v>0.5</v>
      </c>
      <c r="F48" s="38">
        <f>1-E48</f>
        <v>0.5</v>
      </c>
      <c r="G48" s="38">
        <v>1</v>
      </c>
      <c r="H48" s="39" t="str">
        <f>C48&amp;"/"&amp;D48</f>
        <v>1/2</v>
      </c>
    </row>
    <row r="49" spans="2:8" x14ac:dyDescent="0.35">
      <c r="B49" s="10" t="str">
        <f>'3. Policy Review Dashboard'!H27</f>
        <v>Backup &amp; Recovery</v>
      </c>
      <c r="C49" s="37">
        <f>COUNTIF('2. Policy Checklist - Info-Tech'!$E$211:$E$215,"Yes")</f>
        <v>2</v>
      </c>
      <c r="D49" s="37">
        <f>COUNTIF('2. Policy Checklist - Info-Tech'!$E$211:$E$215,"&lt;&gt;N/A")</f>
        <v>5</v>
      </c>
      <c r="E49" s="38">
        <f>C49/D49</f>
        <v>0.4</v>
      </c>
      <c r="F49" s="38">
        <f>1-E49</f>
        <v>0.6</v>
      </c>
      <c r="G49" s="38">
        <v>1</v>
      </c>
      <c r="H49" s="39" t="str">
        <f>C49&amp;"/"&amp;D49</f>
        <v>2/5</v>
      </c>
    </row>
    <row r="50" spans="2:8" x14ac:dyDescent="0.35">
      <c r="B50" s="10" t="str">
        <f>'3. Policy Review Dashboard'!H28</f>
        <v>InfoSec in Business Continuity Planning</v>
      </c>
      <c r="C50" s="37">
        <f>COUNTIF('2. Policy Checklist - Info-Tech'!$E$216:$E$217,"Yes")</f>
        <v>2</v>
      </c>
      <c r="D50" s="37">
        <f>COUNTIF('2. Policy Checklist - Info-Tech'!$E$216:$E$217,"&lt;&gt;N/A")</f>
        <v>2</v>
      </c>
      <c r="E50" s="38">
        <f>C50/D50</f>
        <v>1</v>
      </c>
      <c r="F50" s="38">
        <f>1-E50</f>
        <v>0</v>
      </c>
      <c r="G50" s="38">
        <v>1</v>
      </c>
      <c r="H50" s="39" t="str">
        <f>C50&amp;"/"&amp;D50</f>
        <v>2/2</v>
      </c>
    </row>
    <row r="51" spans="2:8" x14ac:dyDescent="0.35">
      <c r="B51" s="10" t="s">
        <v>364</v>
      </c>
      <c r="C51" s="37">
        <f>SUM(C47:C50)</f>
        <v>12</v>
      </c>
      <c r="D51" s="37">
        <f>SUM(D47:D50)</f>
        <v>19</v>
      </c>
      <c r="E51" s="38">
        <f>C51/D51</f>
        <v>0.63157894736842102</v>
      </c>
      <c r="F51" s="38">
        <f>1-E51</f>
        <v>0.36842105263157898</v>
      </c>
      <c r="G51" s="38">
        <v>1</v>
      </c>
      <c r="H51" s="39" t="str">
        <f>C51&amp;"/"&amp;D51</f>
        <v>12/19</v>
      </c>
    </row>
    <row r="52" spans="2:8" x14ac:dyDescent="0.35">
      <c r="C52" s="44"/>
      <c r="D52" s="44"/>
      <c r="E52" s="45"/>
      <c r="F52" s="45"/>
      <c r="G52" s="45"/>
      <c r="H52" s="46"/>
    </row>
    <row r="53" spans="2:8" x14ac:dyDescent="0.35">
      <c r="C53" s="44"/>
      <c r="D53" s="44"/>
      <c r="E53" s="45"/>
      <c r="F53" s="45"/>
      <c r="G53" s="45"/>
      <c r="H53" s="46"/>
    </row>
    <row r="54" spans="2:8" ht="43.5" x14ac:dyDescent="0.35">
      <c r="B54" s="36" t="s">
        <v>288</v>
      </c>
      <c r="C54" s="36" t="s">
        <v>366</v>
      </c>
      <c r="D54" s="36" t="s">
        <v>367</v>
      </c>
      <c r="E54" s="36" t="s">
        <v>368</v>
      </c>
      <c r="F54" s="36" t="s">
        <v>369</v>
      </c>
      <c r="G54" s="36" t="s">
        <v>370</v>
      </c>
      <c r="H54" s="36" t="s">
        <v>365</v>
      </c>
    </row>
    <row r="55" spans="2:8" x14ac:dyDescent="0.35">
      <c r="B55" s="10" t="str">
        <f>'3. Policy Review Dashboard'!K15</f>
        <v>General Acceptable Use</v>
      </c>
      <c r="C55" s="37">
        <f>COUNTIF('2. Policy Checklist - Info-Tech'!$E$218:$E$227,"Yes")</f>
        <v>4</v>
      </c>
      <c r="D55" s="37">
        <f>COUNTIF('2. Policy Checklist - Info-Tech'!$E$218:$E$227,"&lt;&gt;N/A")</f>
        <v>10</v>
      </c>
      <c r="E55" s="38">
        <f>C55/D55</f>
        <v>0.4</v>
      </c>
      <c r="F55" s="38">
        <f>1-E55</f>
        <v>0.6</v>
      </c>
      <c r="G55" s="38">
        <v>1</v>
      </c>
      <c r="H55" s="39" t="str">
        <f>C55&amp;"/"&amp;D55</f>
        <v>4/10</v>
      </c>
    </row>
    <row r="56" spans="2:8" x14ac:dyDescent="0.35">
      <c r="B56" s="10" t="str">
        <f>'3. Policy Review Dashboard'!K16</f>
        <v>Removable Media</v>
      </c>
      <c r="C56" s="37">
        <f>COUNTIF('2. Policy Checklist - Info-Tech'!$E$228:$E$234,"Yes")</f>
        <v>2</v>
      </c>
      <c r="D56" s="37">
        <f>COUNTIF('2. Policy Checklist - Info-Tech'!$E$228:$E$234,"&lt;&gt;N/A")</f>
        <v>7</v>
      </c>
      <c r="E56" s="38">
        <f t="shared" ref="E56:E65" si="3">C56/D56</f>
        <v>0.2857142857142857</v>
      </c>
      <c r="F56" s="38">
        <f t="shared" ref="F56:F65" si="4">1-E56</f>
        <v>0.7142857142857143</v>
      </c>
      <c r="G56" s="38">
        <v>1</v>
      </c>
      <c r="H56" s="39" t="str">
        <f t="shared" ref="H56:H65" si="5">C56&amp;"/"&amp;D56</f>
        <v>2/7</v>
      </c>
    </row>
    <row r="57" spans="2:8" ht="29" x14ac:dyDescent="0.35">
      <c r="B57" s="47" t="str">
        <f>'3. Policy Review Dashboard'!K17</f>
        <v>Electronic Communication and Internet Use</v>
      </c>
      <c r="C57" s="37">
        <f>COUNTIF('2. Policy Checklist - Info-Tech'!$E$235:$E$253,"Yes")</f>
        <v>5</v>
      </c>
      <c r="D57" s="37">
        <f>COUNTIF('2. Policy Checklist - Info-Tech'!$E$235:$E$253,"&lt;&gt;N/A")</f>
        <v>19</v>
      </c>
      <c r="E57" s="38">
        <f t="shared" si="3"/>
        <v>0.26315789473684209</v>
      </c>
      <c r="F57" s="38">
        <f t="shared" si="4"/>
        <v>0.73684210526315796</v>
      </c>
      <c r="G57" s="38">
        <v>1</v>
      </c>
      <c r="H57" s="39" t="str">
        <f t="shared" si="5"/>
        <v>5/19</v>
      </c>
    </row>
    <row r="58" spans="2:8" x14ac:dyDescent="0.35">
      <c r="B58" s="10" t="str">
        <f>'3. Policy Review Dashboard'!K18</f>
        <v>Social Media</v>
      </c>
      <c r="C58" s="37">
        <f>COUNTIF('2. Policy Checklist - Info-Tech'!$E$254:$E$258,"Yes")</f>
        <v>2</v>
      </c>
      <c r="D58" s="37">
        <f>COUNTIF('2. Policy Checklist - Info-Tech'!$E$254:$E$258,"&lt;&gt;N/A")</f>
        <v>5</v>
      </c>
      <c r="E58" s="38">
        <f t="shared" si="3"/>
        <v>0.4</v>
      </c>
      <c r="F58" s="38">
        <f t="shared" si="4"/>
        <v>0.6</v>
      </c>
      <c r="G58" s="38">
        <v>1</v>
      </c>
      <c r="H58" s="39" t="str">
        <f t="shared" si="5"/>
        <v>2/5</v>
      </c>
    </row>
    <row r="59" spans="2:8" x14ac:dyDescent="0.35">
      <c r="B59" s="10" t="str">
        <f>'3. Policy Review Dashboard'!K19</f>
        <v>Data Security</v>
      </c>
      <c r="C59" s="37">
        <f>COUNTIF('2. Policy Checklist - Info-Tech'!$E$259:$E$266,"Yes")</f>
        <v>4</v>
      </c>
      <c r="D59" s="37">
        <f>COUNTIF('2. Policy Checklist - Info-Tech'!$E$259:$E$266,"&lt;&gt;N/A")</f>
        <v>8</v>
      </c>
      <c r="E59" s="38">
        <f t="shared" si="3"/>
        <v>0.5</v>
      </c>
      <c r="F59" s="38">
        <f t="shared" si="4"/>
        <v>0.5</v>
      </c>
      <c r="G59" s="38">
        <v>1</v>
      </c>
      <c r="H59" s="39" t="str">
        <f t="shared" si="5"/>
        <v>4/8</v>
      </c>
    </row>
    <row r="60" spans="2:8" x14ac:dyDescent="0.35">
      <c r="B60" s="10" t="str">
        <f>'3. Policy Review Dashboard'!K20</f>
        <v>Mobile Device Use</v>
      </c>
      <c r="C60" s="37">
        <f>COUNTIF('2. Policy Checklist - Info-Tech'!$E$267:$E$274,"Yes")</f>
        <v>3</v>
      </c>
      <c r="D60" s="37">
        <f>COUNTIF('2. Policy Checklist - Info-Tech'!$E$267:$E$274,"&lt;&gt;N/A")</f>
        <v>8</v>
      </c>
      <c r="E60" s="38">
        <f t="shared" si="3"/>
        <v>0.375</v>
      </c>
      <c r="F60" s="38">
        <f t="shared" si="4"/>
        <v>0.625</v>
      </c>
      <c r="G60" s="38">
        <v>1</v>
      </c>
      <c r="H60" s="39" t="str">
        <f t="shared" si="5"/>
        <v>3/8</v>
      </c>
    </row>
    <row r="61" spans="2:8" x14ac:dyDescent="0.35">
      <c r="B61" s="10" t="str">
        <f>'3. Policy Review Dashboard'!K21</f>
        <v>Clean Desk and Printing</v>
      </c>
      <c r="C61" s="37">
        <f>COUNTIF('2. Policy Checklist - Info-Tech'!$E$275:$E$284,"Yes")</f>
        <v>1</v>
      </c>
      <c r="D61" s="37">
        <f>COUNTIF('2. Policy Checklist - Info-Tech'!$E$275:$E$284,"&lt;&gt;N/A")</f>
        <v>10</v>
      </c>
      <c r="E61" s="38">
        <f t="shared" si="3"/>
        <v>0.1</v>
      </c>
      <c r="F61" s="38">
        <f t="shared" si="4"/>
        <v>0.9</v>
      </c>
      <c r="G61" s="38">
        <v>1</v>
      </c>
      <c r="H61" s="39" t="str">
        <f t="shared" si="5"/>
        <v>1/10</v>
      </c>
    </row>
    <row r="62" spans="2:8" x14ac:dyDescent="0.35">
      <c r="B62" s="10" t="str">
        <f>'3. Policy Review Dashboard'!K22</f>
        <v>Passwords</v>
      </c>
      <c r="C62" s="37">
        <f>COUNTIF('2. Policy Checklist - Info-Tech'!$E$285:$E$289,"Yes")</f>
        <v>2</v>
      </c>
      <c r="D62" s="37">
        <f>COUNTIF('2. Policy Checklist - Info-Tech'!$E$285:$E$289,"&lt;&gt;N/A")</f>
        <v>5</v>
      </c>
      <c r="E62" s="38">
        <f t="shared" si="3"/>
        <v>0.4</v>
      </c>
      <c r="F62" s="38">
        <f t="shared" si="4"/>
        <v>0.6</v>
      </c>
      <c r="G62" s="38">
        <v>1</v>
      </c>
      <c r="H62" s="39" t="str">
        <f t="shared" si="5"/>
        <v>2/5</v>
      </c>
    </row>
    <row r="63" spans="2:8" x14ac:dyDescent="0.35">
      <c r="B63" s="10" t="str">
        <f>'3. Policy Review Dashboard'!K23</f>
        <v>Incident Response and Reporting</v>
      </c>
      <c r="C63" s="37">
        <f>COUNTIF('2. Policy Checklist - Info-Tech'!$E$290:$E$292,"Yes")</f>
        <v>3</v>
      </c>
      <c r="D63" s="37">
        <f>COUNTIF('2. Policy Checklist - Info-Tech'!$E$290:$E$292,"&lt;&gt;N/A")</f>
        <v>3</v>
      </c>
      <c r="E63" s="38">
        <f t="shared" si="3"/>
        <v>1</v>
      </c>
      <c r="F63" s="38">
        <f t="shared" si="4"/>
        <v>0</v>
      </c>
      <c r="G63" s="38">
        <v>1</v>
      </c>
      <c r="H63" s="39" t="str">
        <f t="shared" si="5"/>
        <v>3/3</v>
      </c>
    </row>
    <row r="64" spans="2:8" x14ac:dyDescent="0.35">
      <c r="B64" s="10" t="str">
        <f>'3. Policy Review Dashboard'!K24</f>
        <v>Security Awareness and Training</v>
      </c>
      <c r="C64" s="37">
        <f>COUNTIF('2. Policy Checklist - Info-Tech'!$E$293:$E$294,"Yes")</f>
        <v>2</v>
      </c>
      <c r="D64" s="37">
        <f>COUNTIF('2. Policy Checklist - Info-Tech'!$E$293:$E$294,"&lt;&gt;N/A")</f>
        <v>2</v>
      </c>
      <c r="E64" s="38">
        <f t="shared" si="3"/>
        <v>1</v>
      </c>
      <c r="F64" s="38">
        <f t="shared" si="4"/>
        <v>0</v>
      </c>
      <c r="G64" s="38">
        <v>1</v>
      </c>
      <c r="H64" s="39" t="str">
        <f t="shared" si="5"/>
        <v>2/2</v>
      </c>
    </row>
    <row r="65" spans="2:8" x14ac:dyDescent="0.35">
      <c r="B65" s="10" t="str">
        <f>'3. Policy Review Dashboard'!K25</f>
        <v>Security Unacceptable Use</v>
      </c>
      <c r="C65" s="37">
        <f>COUNTIF('2. Policy Checklist - Info-Tech'!$E$295:$E$301,"Yes")</f>
        <v>4</v>
      </c>
      <c r="D65" s="37">
        <f>COUNTIF('2. Policy Checklist - Info-Tech'!$E$295:$E$301,"&lt;&gt;N/A")</f>
        <v>7</v>
      </c>
      <c r="E65" s="38">
        <f t="shared" si="3"/>
        <v>0.5714285714285714</v>
      </c>
      <c r="F65" s="38">
        <f t="shared" si="4"/>
        <v>0.4285714285714286</v>
      </c>
      <c r="G65" s="38">
        <v>1</v>
      </c>
      <c r="H65" s="39" t="str">
        <f t="shared" si="5"/>
        <v>4/7</v>
      </c>
    </row>
    <row r="66" spans="2:8" x14ac:dyDescent="0.35">
      <c r="B66" s="10" t="s">
        <v>364</v>
      </c>
      <c r="C66" s="37">
        <f>SUM(C55:C65)</f>
        <v>32</v>
      </c>
      <c r="D66" s="37">
        <f>SUM(D55:D65)</f>
        <v>84</v>
      </c>
      <c r="E66" s="38">
        <f>C66/D66</f>
        <v>0.38095238095238093</v>
      </c>
      <c r="F66" s="38">
        <f>1-E66</f>
        <v>0.61904761904761907</v>
      </c>
      <c r="G66" s="38">
        <v>1</v>
      </c>
      <c r="H66" s="39" t="str">
        <f>C66&amp;"/"&amp;D66</f>
        <v>32/84</v>
      </c>
    </row>
    <row r="67" spans="2:8" x14ac:dyDescent="0.35">
      <c r="C67" s="44"/>
      <c r="D67" s="44"/>
      <c r="E67" s="45"/>
      <c r="F67" s="45"/>
      <c r="G67" s="45"/>
      <c r="H67" s="46"/>
    </row>
    <row r="69" spans="2:8" ht="43.5" x14ac:dyDescent="0.35">
      <c r="B69" s="36" t="s">
        <v>378</v>
      </c>
      <c r="C69" s="36" t="s">
        <v>366</v>
      </c>
      <c r="D69" s="36" t="s">
        <v>367</v>
      </c>
      <c r="E69" s="36" t="s">
        <v>368</v>
      </c>
      <c r="F69" s="36" t="s">
        <v>369</v>
      </c>
      <c r="G69" s="36" t="s">
        <v>370</v>
      </c>
      <c r="H69" s="36" t="s">
        <v>365</v>
      </c>
    </row>
    <row r="70" spans="2:8" x14ac:dyDescent="0.35">
      <c r="B70" s="10" t="str">
        <f>'3. Policy Review Dashboard'!H15</f>
        <v>Security Threat Detection</v>
      </c>
      <c r="C70" s="37">
        <f>COUNTIF('2. Policy Checklist - Info-Tech'!$E$182:$E$190,"Yes")</f>
        <v>2</v>
      </c>
      <c r="D70" s="37">
        <f>COUNTIF('2. Policy Checklist - Info-Tech'!$E$182:$E$190,"&lt;&gt;N/A")</f>
        <v>9</v>
      </c>
      <c r="E70" s="38">
        <f>C70/D70</f>
        <v>0.22222222222222221</v>
      </c>
      <c r="F70" s="38">
        <f>1-E70</f>
        <v>0.77777777777777779</v>
      </c>
      <c r="G70" s="38">
        <v>1</v>
      </c>
      <c r="H70" s="39" t="str">
        <f>C70&amp;"/"&amp;D70</f>
        <v>2/9</v>
      </c>
    </row>
    <row r="71" spans="2:8" x14ac:dyDescent="0.35">
      <c r="B71" s="10" t="str">
        <f>'3. Policy Review Dashboard'!H16</f>
        <v>Log and Event Management</v>
      </c>
      <c r="C71" s="37">
        <f>COUNTIF('2. Policy Checklist - Info-Tech'!$E$191:$E$198,"Yes")</f>
        <v>1</v>
      </c>
      <c r="D71" s="37">
        <f>COUNTIF('2. Policy Checklist - Info-Tech'!$E$191:$E$198,"&lt;&gt;N/A")</f>
        <v>8</v>
      </c>
      <c r="E71" s="38">
        <f>C71/D71</f>
        <v>0.125</v>
      </c>
      <c r="F71" s="38">
        <f>1-E71</f>
        <v>0.875</v>
      </c>
      <c r="G71" s="38">
        <v>1</v>
      </c>
      <c r="H71" s="39" t="str">
        <f>C71&amp;"/"&amp;D71</f>
        <v>1/8</v>
      </c>
    </row>
    <row r="72" spans="2:8" x14ac:dyDescent="0.35">
      <c r="B72" s="10" t="s">
        <v>364</v>
      </c>
      <c r="C72" s="37">
        <f>SUM(C70:C71)</f>
        <v>3</v>
      </c>
      <c r="D72" s="37">
        <f>SUM(D70:D71)</f>
        <v>17</v>
      </c>
      <c r="E72" s="38">
        <f>C72/D72</f>
        <v>0.17647058823529413</v>
      </c>
      <c r="F72" s="38">
        <f>1-E72</f>
        <v>0.82352941176470584</v>
      </c>
      <c r="G72" s="38">
        <v>1</v>
      </c>
      <c r="H72" s="39" t="str">
        <f>C72&amp;"/"&amp;D72</f>
        <v>3/17</v>
      </c>
    </row>
    <row r="75" spans="2:8" ht="43.5" x14ac:dyDescent="0.35">
      <c r="B75" s="36" t="s">
        <v>398</v>
      </c>
      <c r="C75" s="36" t="s">
        <v>366</v>
      </c>
      <c r="D75" s="36" t="s">
        <v>367</v>
      </c>
      <c r="E75" s="36" t="s">
        <v>368</v>
      </c>
      <c r="F75" s="36" t="s">
        <v>369</v>
      </c>
      <c r="G75" s="36" t="s">
        <v>370</v>
      </c>
      <c r="H75" s="36" t="s">
        <v>365</v>
      </c>
    </row>
    <row r="76" spans="2:8" x14ac:dyDescent="0.35">
      <c r="B76" s="10" t="str">
        <f>'3. Policy Review Dashboard'!B14</f>
        <v>Context and Leadership</v>
      </c>
      <c r="C76" s="37">
        <f>C12</f>
        <v>14</v>
      </c>
      <c r="D76" s="37">
        <f t="shared" ref="D76:G76" si="6">D12</f>
        <v>27</v>
      </c>
      <c r="E76" s="38">
        <f t="shared" si="6"/>
        <v>0.51851851851851849</v>
      </c>
      <c r="F76" s="38">
        <f t="shared" si="6"/>
        <v>0.48148148148148151</v>
      </c>
      <c r="G76" s="49">
        <f t="shared" si="6"/>
        <v>1</v>
      </c>
      <c r="H76" s="39" t="str">
        <f>H12</f>
        <v>14/27</v>
      </c>
    </row>
    <row r="77" spans="2:8" x14ac:dyDescent="0.35">
      <c r="B77" s="10" t="str">
        <f>'3. Policy Review Dashboard'!E14</f>
        <v>Organizational Culture</v>
      </c>
      <c r="C77" s="37">
        <f>C16</f>
        <v>4</v>
      </c>
      <c r="D77" s="37">
        <f t="shared" ref="D77:H77" si="7">D16</f>
        <v>6</v>
      </c>
      <c r="E77" s="38">
        <f t="shared" si="7"/>
        <v>0.66666666666666663</v>
      </c>
      <c r="F77" s="38">
        <f t="shared" si="7"/>
        <v>0.33333333333333337</v>
      </c>
      <c r="G77" s="49">
        <f t="shared" si="7"/>
        <v>1</v>
      </c>
      <c r="H77" s="39" t="str">
        <f t="shared" si="7"/>
        <v>4/6</v>
      </c>
    </row>
    <row r="78" spans="2:8" ht="14.5" customHeight="1" x14ac:dyDescent="0.35">
      <c r="B78" s="47" t="str">
        <f>'3. Policy Review Dashboard'!B24</f>
        <v>Evaluation and Direction</v>
      </c>
      <c r="C78" s="37">
        <f>C21</f>
        <v>9</v>
      </c>
      <c r="D78" s="37">
        <f t="shared" ref="D78:H78" si="8">D21</f>
        <v>11</v>
      </c>
      <c r="E78" s="38">
        <f t="shared" si="8"/>
        <v>0.81818181818181823</v>
      </c>
      <c r="F78" s="38">
        <f t="shared" si="8"/>
        <v>0.18181818181818177</v>
      </c>
      <c r="G78" s="38">
        <f t="shared" si="8"/>
        <v>1</v>
      </c>
      <c r="H78" s="39" t="str">
        <f t="shared" si="8"/>
        <v>9/11</v>
      </c>
    </row>
    <row r="79" spans="2:8" x14ac:dyDescent="0.35">
      <c r="B79" s="10" t="str">
        <f>'3. Policy Review Dashboard'!E24</f>
        <v>Compliance, Audit, and Review</v>
      </c>
      <c r="C79" s="37">
        <f>C26</f>
        <v>6</v>
      </c>
      <c r="D79" s="37">
        <f t="shared" ref="D79:H79" si="9">D26</f>
        <v>8</v>
      </c>
      <c r="E79" s="38">
        <f t="shared" si="9"/>
        <v>0.75</v>
      </c>
      <c r="F79" s="38">
        <f t="shared" si="9"/>
        <v>0.25</v>
      </c>
      <c r="G79" s="38">
        <f t="shared" si="9"/>
        <v>1</v>
      </c>
      <c r="H79" s="39" t="str">
        <f t="shared" si="9"/>
        <v>6/8</v>
      </c>
    </row>
    <row r="80" spans="2:8" x14ac:dyDescent="0.35">
      <c r="B80" s="10" t="str">
        <f>'3. Policy Review Dashboard'!N14</f>
        <v>Security Prevention</v>
      </c>
      <c r="C80" s="37">
        <f>C43</f>
        <v>28</v>
      </c>
      <c r="D80" s="37">
        <f t="shared" ref="D80:H80" si="10">D43</f>
        <v>119</v>
      </c>
      <c r="E80" s="38">
        <f t="shared" si="10"/>
        <v>0.23529411764705882</v>
      </c>
      <c r="F80" s="38">
        <f t="shared" si="10"/>
        <v>0.76470588235294112</v>
      </c>
      <c r="G80" s="38">
        <f t="shared" si="10"/>
        <v>1</v>
      </c>
      <c r="H80" s="39" t="str">
        <f t="shared" si="10"/>
        <v>28/119</v>
      </c>
    </row>
    <row r="81" spans="2:8" x14ac:dyDescent="0.35">
      <c r="B81" s="10" t="str">
        <f>'3. Policy Review Dashboard'!H24</f>
        <v>Security Incident &amp; Recovery</v>
      </c>
      <c r="C81" s="37">
        <f>C51</f>
        <v>12</v>
      </c>
      <c r="D81" s="37">
        <f t="shared" ref="D81:H81" si="11">D51</f>
        <v>19</v>
      </c>
      <c r="E81" s="38">
        <f t="shared" si="11"/>
        <v>0.63157894736842102</v>
      </c>
      <c r="F81" s="38">
        <f t="shared" si="11"/>
        <v>0.36842105263157898</v>
      </c>
      <c r="G81" s="38">
        <f t="shared" si="11"/>
        <v>1</v>
      </c>
      <c r="H81" s="39" t="str">
        <f t="shared" si="11"/>
        <v>12/19</v>
      </c>
    </row>
    <row r="82" spans="2:8" x14ac:dyDescent="0.35">
      <c r="B82" s="10" t="str">
        <f>'3. Policy Review Dashboard'!K14</f>
        <v>Acceptable Use</v>
      </c>
      <c r="C82" s="37">
        <f>C66</f>
        <v>32</v>
      </c>
      <c r="D82" s="37">
        <f t="shared" ref="D82:H82" si="12">D66</f>
        <v>84</v>
      </c>
      <c r="E82" s="38">
        <f t="shared" si="12"/>
        <v>0.38095238095238093</v>
      </c>
      <c r="F82" s="38">
        <f t="shared" si="12"/>
        <v>0.61904761904761907</v>
      </c>
      <c r="G82" s="38">
        <f t="shared" si="12"/>
        <v>1</v>
      </c>
      <c r="H82" s="39" t="str">
        <f t="shared" si="12"/>
        <v>32/84</v>
      </c>
    </row>
    <row r="83" spans="2:8" x14ac:dyDescent="0.35">
      <c r="B83" s="10" t="str">
        <f>'3. Policy Review Dashboard'!H14</f>
        <v>Security Detection</v>
      </c>
      <c r="C83" s="37">
        <f>C72</f>
        <v>3</v>
      </c>
      <c r="D83" s="37">
        <f t="shared" ref="D83:H83" si="13">D72</f>
        <v>17</v>
      </c>
      <c r="E83" s="38">
        <f t="shared" si="13"/>
        <v>0.17647058823529413</v>
      </c>
      <c r="F83" s="38">
        <f t="shared" si="13"/>
        <v>0.82352941176470584</v>
      </c>
      <c r="G83" s="38">
        <f t="shared" si="13"/>
        <v>1</v>
      </c>
      <c r="H83" s="39" t="str">
        <f t="shared" si="13"/>
        <v>3/17</v>
      </c>
    </row>
    <row r="84" spans="2:8" x14ac:dyDescent="0.35">
      <c r="B84" s="10" t="s">
        <v>364</v>
      </c>
      <c r="C84" s="37">
        <f>SUM(C76:C83)</f>
        <v>108</v>
      </c>
      <c r="D84" s="37">
        <f>SUM(D76:D83)</f>
        <v>291</v>
      </c>
      <c r="E84" s="38">
        <f>C84/D84</f>
        <v>0.37113402061855671</v>
      </c>
      <c r="F84" s="38">
        <f>1-E84</f>
        <v>0.62886597938144329</v>
      </c>
      <c r="G84" s="38">
        <v>1</v>
      </c>
      <c r="H84" s="39" t="str">
        <f>C84&amp;"/"&amp;D84</f>
        <v>108/291</v>
      </c>
    </row>
    <row r="85" spans="2:8" x14ac:dyDescent="0.35">
      <c r="B85" s="51" t="s">
        <v>441</v>
      </c>
      <c r="C85" s="37">
        <f>IF($C$84&lt;=($D$84/3),C84,0)</f>
        <v>0</v>
      </c>
      <c r="D85" s="37">
        <f>IF($C$84&lt;=($D$84/3),D84,0)</f>
        <v>0</v>
      </c>
      <c r="E85" s="38">
        <f>IFERROR(C85/D85,0)</f>
        <v>0</v>
      </c>
      <c r="F85" s="38">
        <f>1-E85</f>
        <v>1</v>
      </c>
      <c r="G85" s="38">
        <v>1</v>
      </c>
      <c r="H85" s="39" t="str">
        <f>C85&amp;"/"&amp;D85</f>
        <v>0/0</v>
      </c>
    </row>
    <row r="86" spans="2:8" x14ac:dyDescent="0.35">
      <c r="B86" s="52" t="s">
        <v>442</v>
      </c>
      <c r="C86" s="37">
        <f>IF(AND($C$84&gt;($D$84/3),$C$84&lt;=($D$84*2/3)),C84,0)</f>
        <v>108</v>
      </c>
      <c r="D86" s="37">
        <f>IF(AND($C$84&gt;($D$84/3),$C$84&lt;=($D$84*2/3)),D84,0)</f>
        <v>291</v>
      </c>
      <c r="E86" s="38">
        <f>IFERROR(C86/D86,0)</f>
        <v>0.37113402061855671</v>
      </c>
      <c r="F86" s="38">
        <f>1-E86</f>
        <v>0.62886597938144329</v>
      </c>
      <c r="G86" s="38">
        <v>1</v>
      </c>
      <c r="H86" s="39" t="str">
        <f>C86&amp;"/"&amp;D86</f>
        <v>108/291</v>
      </c>
    </row>
    <row r="87" spans="2:8" x14ac:dyDescent="0.35">
      <c r="B87" s="53" t="s">
        <v>443</v>
      </c>
      <c r="C87" s="37">
        <f>IF(AND($C$84&gt;($D$84*2/3),$C$84&lt;=$D$84),C84,0)</f>
        <v>0</v>
      </c>
      <c r="D87" s="37">
        <f>IF(AND($C$84&gt;($D$84*2/3),$C$84&lt;=$D$84),D84,0)</f>
        <v>0</v>
      </c>
      <c r="E87" s="38">
        <f>IFERROR(C87/D87,0)</f>
        <v>0</v>
      </c>
      <c r="F87" s="38">
        <f>1-E87</f>
        <v>1</v>
      </c>
      <c r="G87" s="38">
        <v>1</v>
      </c>
      <c r="H87" s="39" t="str">
        <f>C87&amp;"/"&amp;D87</f>
        <v>0/0</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B5CD-8526-45A5-9458-F9211C62BBAD}">
  <dimension ref="A2:C27"/>
  <sheetViews>
    <sheetView showGridLines="0" workbookViewId="0">
      <selection activeCell="B9" sqref="B9"/>
    </sheetView>
  </sheetViews>
  <sheetFormatPr defaultRowHeight="14.5" x14ac:dyDescent="0.35"/>
  <cols>
    <col min="1" max="1" width="2.81640625" customWidth="1"/>
    <col min="2" max="2" width="57.7265625" customWidth="1"/>
    <col min="3" max="3" width="111.81640625" customWidth="1"/>
  </cols>
  <sheetData>
    <row r="2" spans="1:3" s="12" customFormat="1" ht="23" x14ac:dyDescent="0.35">
      <c r="A2" s="11"/>
      <c r="B2" s="13" t="s">
        <v>508</v>
      </c>
      <c r="C2" s="14"/>
    </row>
    <row r="3" spans="1:3" s="15" customFormat="1" ht="14.5" customHeight="1" x14ac:dyDescent="0.35">
      <c r="B3" s="63"/>
      <c r="C3" s="63"/>
    </row>
    <row r="4" spans="1:3" s="15" customFormat="1" ht="31" customHeight="1" x14ac:dyDescent="0.35">
      <c r="B4" s="127" t="s">
        <v>509</v>
      </c>
      <c r="C4" s="127"/>
    </row>
    <row r="5" spans="1:3" s="15" customFormat="1" ht="14.5" customHeight="1" x14ac:dyDescent="0.35">
      <c r="B5" s="27"/>
      <c r="C5" s="27"/>
    </row>
    <row r="6" spans="1:3" ht="15.5" x14ac:dyDescent="0.35">
      <c r="B6" s="134" t="s">
        <v>22</v>
      </c>
      <c r="C6" s="134" t="s">
        <v>23</v>
      </c>
    </row>
    <row r="7" spans="1:3" x14ac:dyDescent="0.35">
      <c r="B7" s="133" t="s">
        <v>420</v>
      </c>
      <c r="C7" s="65" t="s">
        <v>401</v>
      </c>
    </row>
    <row r="8" spans="1:3" x14ac:dyDescent="0.35">
      <c r="B8" s="133" t="s">
        <v>421</v>
      </c>
      <c r="C8" s="65" t="s">
        <v>402</v>
      </c>
    </row>
    <row r="9" spans="1:3" x14ac:dyDescent="0.35">
      <c r="B9" s="133" t="s">
        <v>422</v>
      </c>
      <c r="C9" s="65" t="s">
        <v>403</v>
      </c>
    </row>
    <row r="10" spans="1:3" x14ac:dyDescent="0.35">
      <c r="B10" s="133" t="s">
        <v>423</v>
      </c>
      <c r="C10" s="65" t="s">
        <v>404</v>
      </c>
    </row>
    <row r="11" spans="1:3" x14ac:dyDescent="0.35">
      <c r="B11" s="133" t="s">
        <v>424</v>
      </c>
      <c r="C11" s="65" t="s">
        <v>405</v>
      </c>
    </row>
    <row r="12" spans="1:3" x14ac:dyDescent="0.35">
      <c r="B12" s="133" t="s">
        <v>425</v>
      </c>
      <c r="C12" s="65" t="s">
        <v>406</v>
      </c>
    </row>
    <row r="13" spans="1:3" x14ac:dyDescent="0.35">
      <c r="B13" s="133" t="s">
        <v>426</v>
      </c>
      <c r="C13" s="65" t="s">
        <v>407</v>
      </c>
    </row>
    <row r="14" spans="1:3" x14ac:dyDescent="0.35">
      <c r="B14" s="133" t="s">
        <v>427</v>
      </c>
      <c r="C14" s="65" t="s">
        <v>408</v>
      </c>
    </row>
    <row r="15" spans="1:3" x14ac:dyDescent="0.35">
      <c r="B15" s="133" t="s">
        <v>428</v>
      </c>
      <c r="C15" s="65" t="s">
        <v>409</v>
      </c>
    </row>
    <row r="16" spans="1:3" x14ac:dyDescent="0.35">
      <c r="B16" s="133" t="s">
        <v>429</v>
      </c>
      <c r="C16" s="65" t="s">
        <v>410</v>
      </c>
    </row>
    <row r="17" spans="2:3" x14ac:dyDescent="0.35">
      <c r="B17" s="133" t="s">
        <v>430</v>
      </c>
      <c r="C17" s="65" t="s">
        <v>411</v>
      </c>
    </row>
    <row r="18" spans="2:3" x14ac:dyDescent="0.35">
      <c r="B18" s="133" t="s">
        <v>431</v>
      </c>
      <c r="C18" s="65" t="s">
        <v>412</v>
      </c>
    </row>
    <row r="19" spans="2:3" x14ac:dyDescent="0.35">
      <c r="B19" s="133" t="s">
        <v>432</v>
      </c>
      <c r="C19" s="65" t="s">
        <v>413</v>
      </c>
    </row>
    <row r="20" spans="2:3" x14ac:dyDescent="0.35">
      <c r="B20" s="133" t="s">
        <v>433</v>
      </c>
      <c r="C20" s="65" t="s">
        <v>414</v>
      </c>
    </row>
    <row r="21" spans="2:3" x14ac:dyDescent="0.35">
      <c r="B21" s="133" t="s">
        <v>434</v>
      </c>
      <c r="C21" s="65" t="s">
        <v>415</v>
      </c>
    </row>
    <row r="22" spans="2:3" x14ac:dyDescent="0.35">
      <c r="B22" s="133" t="s">
        <v>435</v>
      </c>
      <c r="C22" s="65" t="s">
        <v>416</v>
      </c>
    </row>
    <row r="23" spans="2:3" x14ac:dyDescent="0.35">
      <c r="B23" s="133" t="s">
        <v>436</v>
      </c>
      <c r="C23" s="65" t="s">
        <v>417</v>
      </c>
    </row>
    <row r="24" spans="2:3" x14ac:dyDescent="0.35">
      <c r="B24" s="133" t="s">
        <v>437</v>
      </c>
      <c r="C24" s="65" t="s">
        <v>418</v>
      </c>
    </row>
    <row r="25" spans="2:3" x14ac:dyDescent="0.35">
      <c r="B25" s="133" t="s">
        <v>438</v>
      </c>
      <c r="C25" s="65" t="s">
        <v>419</v>
      </c>
    </row>
    <row r="27" spans="2:3" ht="14.5" customHeight="1" x14ac:dyDescent="0.35"/>
  </sheetData>
  <mergeCells count="1">
    <mergeCell ref="B4:C4"/>
  </mergeCells>
  <hyperlinks>
    <hyperlink ref="C15" r:id="rId1" xr:uid="{01F9FC1E-8AC2-4DB5-B8B5-35A19B16E6C5}"/>
    <hyperlink ref="C7" r:id="rId2" xr:uid="{EDD1C00C-0766-44C1-9E3A-6B662FDFBB21}"/>
    <hyperlink ref="C8" r:id="rId3" xr:uid="{5099C815-AB59-452B-B5B7-ADAFBE3C4E9E}"/>
    <hyperlink ref="C9" r:id="rId4" xr:uid="{7DC90B65-B283-4924-A779-1E8B4B16D91F}"/>
    <hyperlink ref="C10" r:id="rId5" xr:uid="{81292663-1D54-42DA-AC88-EE3D4D11FB2A}"/>
    <hyperlink ref="C11" r:id="rId6" xr:uid="{746862B5-7B8A-4171-A3B4-09BD496AC806}"/>
    <hyperlink ref="C12" r:id="rId7" xr:uid="{347AB560-23BD-4058-A6A0-A06015299709}"/>
    <hyperlink ref="C13" r:id="rId8" xr:uid="{6D777AD8-9894-4EC3-BD6A-A6AB17FF7679}"/>
    <hyperlink ref="C14" r:id="rId9" xr:uid="{13952ABD-80E2-4DC2-9673-25A1F7199191}"/>
    <hyperlink ref="C16" r:id="rId10" xr:uid="{35FBE654-7C2F-4399-9A24-3FFCED72E0D5}"/>
    <hyperlink ref="C17" r:id="rId11" xr:uid="{A3C588BE-7FBB-4F21-B582-E4EF5D067757}"/>
    <hyperlink ref="C18" r:id="rId12" xr:uid="{99EDB072-57AB-4505-B7DB-FF8E2465BE8F}"/>
    <hyperlink ref="C19" r:id="rId13" xr:uid="{EA0EBEBF-229F-47FD-837B-7F99D9623D5B}"/>
    <hyperlink ref="C20" r:id="rId14" xr:uid="{9CE04222-30D8-4E43-9985-E77064273F6D}"/>
    <hyperlink ref="C21" r:id="rId15" xr:uid="{82608B34-5D7B-438A-8FC3-4B708C90D9B9}"/>
    <hyperlink ref="C22" r:id="rId16" xr:uid="{36D60F35-49CF-44AE-BB0F-5A22DDC0F18A}"/>
    <hyperlink ref="C23" r:id="rId17" xr:uid="{560B534B-899C-468F-AD62-11199CC05288}"/>
    <hyperlink ref="C24" r:id="rId18" xr:uid="{CE1C387E-B71A-4CF0-96F1-78ADEFE25695}"/>
    <hyperlink ref="C25" r:id="rId19" xr:uid="{6AEC9B08-3F92-4706-9CFD-002FBB2DBED8}"/>
  </hyperlinks>
  <pageMargins left="0.7" right="0.7" top="0.75" bottom="0.75" header="0.3" footer="0.3"/>
  <pageSetup orientation="portrait"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AM78"/>
  <sheetViews>
    <sheetView showGridLines="0" zoomScaleNormal="100" workbookViewId="0"/>
  </sheetViews>
  <sheetFormatPr defaultColWidth="0" defaultRowHeight="15" customHeight="1" zeroHeight="1" x14ac:dyDescent="0.35"/>
  <cols>
    <col min="1" max="1" width="1.81640625" style="2" customWidth="1"/>
    <col min="2" max="2" width="15.54296875" style="2" customWidth="1"/>
    <col min="3" max="3" width="14.453125" style="2" customWidth="1"/>
    <col min="4" max="4" width="12" style="2" customWidth="1"/>
    <col min="5" max="5" width="2" style="2" customWidth="1"/>
    <col min="6" max="6" width="14.54296875" style="2" hidden="1" customWidth="1"/>
    <col min="7" max="7" width="3.54296875" style="2" hidden="1" customWidth="1"/>
    <col min="8" max="8" width="10" style="2" hidden="1" customWidth="1"/>
    <col min="9" max="9" width="7.81640625" style="2" hidden="1" customWidth="1"/>
    <col min="10" max="10" width="2" style="2" hidden="1" customWidth="1"/>
    <col min="11" max="12" width="7.81640625" style="2" hidden="1" customWidth="1"/>
    <col min="13" max="13" width="2" style="2" hidden="1" customWidth="1"/>
    <col min="14" max="15" width="7.81640625" style="2" hidden="1" customWidth="1"/>
    <col min="16" max="16" width="2" style="2" hidden="1" customWidth="1"/>
    <col min="17" max="18" width="7.81640625" style="2" hidden="1" customWidth="1"/>
    <col min="19" max="19" width="1.81640625" style="2" customWidth="1"/>
    <col min="20" max="20" width="14" style="2" customWidth="1"/>
    <col min="21" max="21" width="14.1796875" style="2" customWidth="1"/>
    <col min="22" max="22" width="4.1796875" style="2" customWidth="1"/>
    <col min="23" max="23" width="14" style="2" customWidth="1"/>
    <col min="24" max="24" width="14.54296875" style="2" customWidth="1"/>
    <col min="25" max="27" width="5.54296875" style="2" customWidth="1"/>
    <col min="28" max="33" width="9.1796875" style="2" customWidth="1"/>
    <col min="34" max="34" width="3.81640625" style="2" customWidth="1"/>
    <col min="35" max="35" width="14" style="2" customWidth="1"/>
    <col min="36" max="36" width="15.1796875" style="2" customWidth="1"/>
    <col min="37" max="37" width="5.81640625" style="2" customWidth="1"/>
    <col min="38" max="39" width="14.54296875" style="2" hidden="1" customWidth="1"/>
    <col min="40" max="16384" width="9.1796875" style="2" hidden="1"/>
  </cols>
  <sheetData>
    <row r="1" spans="2:36" ht="14.5" x14ac:dyDescent="0.35"/>
    <row r="2" spans="2:36" ht="29" x14ac:dyDescent="0.35">
      <c r="B2" s="3"/>
      <c r="C2" s="4" t="s">
        <v>25</v>
      </c>
      <c r="D2" s="4" t="s">
        <v>26</v>
      </c>
      <c r="AI2" s="128" t="s">
        <v>27</v>
      </c>
      <c r="AJ2" s="129"/>
    </row>
    <row r="3" spans="2:36" ht="14.5" x14ac:dyDescent="0.35">
      <c r="B3" s="3" t="s">
        <v>28</v>
      </c>
      <c r="C3" s="3">
        <v>8</v>
      </c>
      <c r="D3" s="3">
        <v>6</v>
      </c>
      <c r="AI3" s="3" t="s">
        <v>29</v>
      </c>
      <c r="AJ3" s="3" t="s">
        <v>30</v>
      </c>
    </row>
    <row r="4" spans="2:36" ht="14.5" x14ac:dyDescent="0.35">
      <c r="B4" s="3" t="s">
        <v>31</v>
      </c>
      <c r="C4" s="3">
        <v>0</v>
      </c>
      <c r="D4" s="3">
        <v>0</v>
      </c>
      <c r="AI4" s="3" t="s">
        <v>32</v>
      </c>
      <c r="AJ4" s="3" t="s">
        <v>33</v>
      </c>
    </row>
    <row r="5" spans="2:36" ht="14.5" x14ac:dyDescent="0.35">
      <c r="B5" s="3" t="s">
        <v>34</v>
      </c>
      <c r="C5" s="5">
        <f>AVERAGE(C3:C4)</f>
        <v>4</v>
      </c>
      <c r="D5" s="5">
        <f>AVERAGE(D3:D4)</f>
        <v>3</v>
      </c>
      <c r="AI5" s="3" t="s">
        <v>35</v>
      </c>
      <c r="AJ5" s="3" t="s">
        <v>36</v>
      </c>
    </row>
    <row r="6" spans="2:36" ht="14.5" x14ac:dyDescent="0.35">
      <c r="AI6" s="3" t="s">
        <v>37</v>
      </c>
      <c r="AJ6" s="3" t="s">
        <v>38</v>
      </c>
    </row>
    <row r="7" spans="2:36" ht="14.5" x14ac:dyDescent="0.35"/>
    <row r="8" spans="2:36" ht="14.5" x14ac:dyDescent="0.35"/>
    <row r="9" spans="2:36" ht="14.5" x14ac:dyDescent="0.35"/>
    <row r="10" spans="2:36" ht="14.5" x14ac:dyDescent="0.35"/>
    <row r="11" spans="2:36" ht="14.5" x14ac:dyDescent="0.35"/>
    <row r="12" spans="2:36" ht="14.5" x14ac:dyDescent="0.35"/>
    <row r="13" spans="2:36" ht="14.5" x14ac:dyDescent="0.35"/>
    <row r="14" spans="2:36" ht="14.5" x14ac:dyDescent="0.35"/>
    <row r="15" spans="2:36" ht="14.5" x14ac:dyDescent="0.35"/>
    <row r="16" spans="2:36" ht="30" customHeight="1" x14ac:dyDescent="0.35">
      <c r="H16" s="130" t="s">
        <v>39</v>
      </c>
      <c r="I16" s="130"/>
      <c r="J16" s="6"/>
      <c r="K16" s="130" t="s">
        <v>40</v>
      </c>
      <c r="L16" s="130"/>
      <c r="M16" s="6"/>
      <c r="N16" s="130" t="s">
        <v>41</v>
      </c>
      <c r="O16" s="130"/>
      <c r="P16" s="6"/>
      <c r="Q16" s="130" t="s">
        <v>42</v>
      </c>
      <c r="R16" s="130"/>
      <c r="S16" s="6"/>
      <c r="T16" s="131" t="s">
        <v>43</v>
      </c>
      <c r="U16" s="131"/>
    </row>
    <row r="17" spans="2:38" s="7" customFormat="1" ht="37.5" customHeight="1" x14ac:dyDescent="0.35">
      <c r="B17" s="4" t="s">
        <v>44</v>
      </c>
      <c r="C17" s="4" t="s">
        <v>45</v>
      </c>
      <c r="D17" s="4" t="s">
        <v>46</v>
      </c>
      <c r="F17" s="4" t="s">
        <v>47</v>
      </c>
      <c r="H17" s="4" t="s">
        <v>45</v>
      </c>
      <c r="I17" s="4" t="s">
        <v>46</v>
      </c>
      <c r="K17" s="4" t="s">
        <v>45</v>
      </c>
      <c r="L17" s="4" t="s">
        <v>46</v>
      </c>
      <c r="N17" s="4" t="s">
        <v>45</v>
      </c>
      <c r="O17" s="4" t="s">
        <v>46</v>
      </c>
      <c r="Q17" s="4" t="s">
        <v>45</v>
      </c>
      <c r="R17" s="4" t="s">
        <v>46</v>
      </c>
      <c r="T17" s="4" t="s">
        <v>48</v>
      </c>
      <c r="U17" s="4" t="s">
        <v>49</v>
      </c>
      <c r="AI17" s="9" t="s">
        <v>49</v>
      </c>
      <c r="AJ17" s="9" t="s">
        <v>44</v>
      </c>
      <c r="AL17" s="9" t="s">
        <v>50</v>
      </c>
    </row>
    <row r="18" spans="2:38" ht="14.5" x14ac:dyDescent="0.35">
      <c r="B18" s="8" t="s">
        <v>51</v>
      </c>
      <c r="C18" s="3">
        <v>4</v>
      </c>
      <c r="D18" s="3">
        <v>0</v>
      </c>
      <c r="F18" s="5" t="str">
        <f>IF(OR(C18="",D18=""),NA(),IF(AND(C18&gt;=$C$5,D18&gt;=$D$5),"TOP RIGHT",IF(AND(C18&gt;$C$5,D18&lt;$D$5),"BOTTOM RIGHT",IF(AND(C18&lt;$C$5,D18&gt;$D$5),"TOP LEFT",IF(AND(C18&lt;=$C$5,D18&lt;=$D$5),"BOTTOM LEFT",NA())))))</f>
        <v>BOTTOM LEFT</v>
      </c>
      <c r="H18" s="5" t="e">
        <f>IF($F18="TOP RIGHT",C18,NA())</f>
        <v>#N/A</v>
      </c>
      <c r="I18" s="5" t="e">
        <f>IF($F18="TOP RIGHT",D18,NA())</f>
        <v>#N/A</v>
      </c>
      <c r="K18" s="5" t="e">
        <f>IF($F18="BOTTOM RIGHT",C18,NA())</f>
        <v>#N/A</v>
      </c>
      <c r="L18" s="5" t="e">
        <f>IF($F18="BOTTOM RIGHT",D18,NA())</f>
        <v>#N/A</v>
      </c>
      <c r="N18" s="5" t="e">
        <f>IF($F18="TOP LEFT",C18,NA())</f>
        <v>#N/A</v>
      </c>
      <c r="O18" s="5" t="e">
        <f>IF($F18="TOP LEFT",D18,NA())</f>
        <v>#N/A</v>
      </c>
      <c r="Q18" s="5">
        <f>IF($F18="BOTTOM LEFT",C18,NA())</f>
        <v>4</v>
      </c>
      <c r="R18" s="5">
        <f>IF($F18="BOTTOM LEFT",D18,NA())</f>
        <v>0</v>
      </c>
      <c r="T18" s="5">
        <f t="shared" ref="T18:T67" si="0">IF(F18=$AJ$3,(100-(C18+D18)),IF(F18=$AJ$4,(100-(C18+D18))+100,IF(F18=$AJ$5,(100-(C18+D18))+200,IF(F18=$AJ$6,(100-(C18+D18))+300,""))))</f>
        <v>396</v>
      </c>
      <c r="U18" s="5">
        <f>RANK(T18,$T$18:$T$67,1)+COUNTIF(T18:$T$67,T18)-1</f>
        <v>47</v>
      </c>
      <c r="AI18" s="8">
        <v>1</v>
      </c>
      <c r="AJ18" s="8" t="str">
        <f>INDEX($B$18:$B$67,MATCH(AI18,$U$18:$U$67,0))</f>
        <v>#41</v>
      </c>
      <c r="AL18" s="3" t="str">
        <f>INDEX($F$18:$F$67,MATCH(AJ18,$B$18:$B$67,0))</f>
        <v>TOP RIGHT</v>
      </c>
    </row>
    <row r="19" spans="2:38" ht="14.5" x14ac:dyDescent="0.35">
      <c r="B19" s="8" t="s">
        <v>52</v>
      </c>
      <c r="C19" s="3">
        <v>5</v>
      </c>
      <c r="D19" s="3">
        <v>0</v>
      </c>
      <c r="F19" s="5" t="str">
        <f t="shared" ref="F19:F67" si="1">IF(OR(C19="",D19=""),NA(),IF(AND(C19&gt;=$C$5,D19&gt;=$D$5),"TOP RIGHT",IF(AND(C19&gt;$C$5,D19&lt;$D$5),"BOTTOM RIGHT",IF(AND(C19&lt;$C$5,D19&gt;$D$5),"TOP LEFT",IF(AND(C19&lt;=$C$5,D19&lt;=$D$5),"BOTTOM LEFT",NA())))))</f>
        <v>BOTTOM RIGHT</v>
      </c>
      <c r="H19" s="5" t="e">
        <f t="shared" ref="H19:I67" si="2">IF($F19="TOP RIGHT",C19,NA())</f>
        <v>#N/A</v>
      </c>
      <c r="I19" s="5" t="e">
        <f t="shared" si="2"/>
        <v>#N/A</v>
      </c>
      <c r="K19" s="5">
        <f t="shared" ref="K19:L67" si="3">IF($F19="BOTTOM RIGHT",C19,NA())</f>
        <v>5</v>
      </c>
      <c r="L19" s="5">
        <f t="shared" si="3"/>
        <v>0</v>
      </c>
      <c r="N19" s="5" t="e">
        <f t="shared" ref="N19:O67" si="4">IF($F19="TOP LEFT",C19,NA())</f>
        <v>#N/A</v>
      </c>
      <c r="O19" s="5" t="e">
        <f t="shared" si="4"/>
        <v>#N/A</v>
      </c>
      <c r="Q19" s="5" t="e">
        <f t="shared" ref="Q19:R67" si="5">IF($F19="BOTTOM LEFT",C19,NA())</f>
        <v>#N/A</v>
      </c>
      <c r="R19" s="5" t="e">
        <f t="shared" si="5"/>
        <v>#N/A</v>
      </c>
      <c r="T19" s="5">
        <f t="shared" si="0"/>
        <v>195</v>
      </c>
      <c r="U19" s="5">
        <f>RANK(T19,$T$18:$T$67,1)+COUNTIF(T19:$T$67,T19)-1</f>
        <v>31</v>
      </c>
      <c r="AI19" s="8">
        <v>2</v>
      </c>
      <c r="AJ19" s="8" t="str">
        <f t="shared" ref="AJ19:AJ67" si="6">INDEX($B$18:$B$67,MATCH(AI19,$U$18:$U$67,0))</f>
        <v>#28</v>
      </c>
      <c r="AL19" s="3" t="str">
        <f t="shared" ref="AL19:AL67" si="7">INDEX($F$18:$F$67,MATCH(AJ19,$B$18:$B$67,0))</f>
        <v>TOP RIGHT</v>
      </c>
    </row>
    <row r="20" spans="2:38" ht="14.5" x14ac:dyDescent="0.35">
      <c r="B20" s="8" t="s">
        <v>53</v>
      </c>
      <c r="C20" s="3">
        <v>4</v>
      </c>
      <c r="D20" s="3">
        <v>1</v>
      </c>
      <c r="F20" s="5" t="str">
        <f t="shared" si="1"/>
        <v>BOTTOM LEFT</v>
      </c>
      <c r="H20" s="5" t="e">
        <f t="shared" si="2"/>
        <v>#N/A</v>
      </c>
      <c r="I20" s="5" t="e">
        <f t="shared" si="2"/>
        <v>#N/A</v>
      </c>
      <c r="K20" s="5" t="e">
        <f t="shared" si="3"/>
        <v>#N/A</v>
      </c>
      <c r="L20" s="5" t="e">
        <f t="shared" si="3"/>
        <v>#N/A</v>
      </c>
      <c r="N20" s="5" t="e">
        <f t="shared" si="4"/>
        <v>#N/A</v>
      </c>
      <c r="O20" s="5" t="e">
        <f t="shared" si="4"/>
        <v>#N/A</v>
      </c>
      <c r="Q20" s="5">
        <f t="shared" si="5"/>
        <v>4</v>
      </c>
      <c r="R20" s="5">
        <f t="shared" si="5"/>
        <v>1</v>
      </c>
      <c r="T20" s="5">
        <f t="shared" si="0"/>
        <v>395</v>
      </c>
      <c r="U20" s="5">
        <f>RANK(T20,$T$18:$T$67,1)+COUNTIF(T20:$T$67,T20)-1</f>
        <v>41</v>
      </c>
      <c r="AI20" s="8">
        <v>3</v>
      </c>
      <c r="AJ20" s="8" t="str">
        <f t="shared" si="6"/>
        <v>#14</v>
      </c>
      <c r="AL20" s="3" t="str">
        <f t="shared" si="7"/>
        <v>TOP RIGHT</v>
      </c>
    </row>
    <row r="21" spans="2:38" ht="14.5" x14ac:dyDescent="0.35">
      <c r="B21" s="8" t="s">
        <v>54</v>
      </c>
      <c r="C21" s="3">
        <v>2</v>
      </c>
      <c r="D21" s="3">
        <v>2</v>
      </c>
      <c r="F21" s="5" t="str">
        <f t="shared" si="1"/>
        <v>BOTTOM LEFT</v>
      </c>
      <c r="H21" s="5" t="e">
        <f t="shared" si="2"/>
        <v>#N/A</v>
      </c>
      <c r="I21" s="5" t="e">
        <f t="shared" si="2"/>
        <v>#N/A</v>
      </c>
      <c r="K21" s="5" t="e">
        <f t="shared" si="3"/>
        <v>#N/A</v>
      </c>
      <c r="L21" s="5" t="e">
        <f t="shared" si="3"/>
        <v>#N/A</v>
      </c>
      <c r="N21" s="5" t="e">
        <f t="shared" si="4"/>
        <v>#N/A</v>
      </c>
      <c r="O21" s="5" t="e">
        <f t="shared" si="4"/>
        <v>#N/A</v>
      </c>
      <c r="Q21" s="5">
        <f t="shared" si="5"/>
        <v>2</v>
      </c>
      <c r="R21" s="5">
        <f t="shared" si="5"/>
        <v>2</v>
      </c>
      <c r="T21" s="5">
        <f t="shared" si="0"/>
        <v>396</v>
      </c>
      <c r="U21" s="5">
        <f>RANK(T21,$T$18:$T$67,1)+COUNTIF(T21:$T$67,T21)-1</f>
        <v>46</v>
      </c>
      <c r="AI21" s="8">
        <v>4</v>
      </c>
      <c r="AJ21" s="8" t="str">
        <f t="shared" si="6"/>
        <v>#25</v>
      </c>
      <c r="AL21" s="3" t="str">
        <f t="shared" si="7"/>
        <v>TOP RIGHT</v>
      </c>
    </row>
    <row r="22" spans="2:38" ht="14.5" x14ac:dyDescent="0.35">
      <c r="B22" s="8" t="s">
        <v>55</v>
      </c>
      <c r="C22" s="3">
        <v>5</v>
      </c>
      <c r="D22" s="3">
        <v>4</v>
      </c>
      <c r="F22" s="5" t="str">
        <f t="shared" si="1"/>
        <v>TOP RIGHT</v>
      </c>
      <c r="H22" s="5">
        <f t="shared" si="2"/>
        <v>5</v>
      </c>
      <c r="I22" s="5">
        <f t="shared" si="2"/>
        <v>4</v>
      </c>
      <c r="K22" s="5" t="e">
        <f t="shared" si="3"/>
        <v>#N/A</v>
      </c>
      <c r="L22" s="5" t="e">
        <f t="shared" si="3"/>
        <v>#N/A</v>
      </c>
      <c r="N22" s="5" t="e">
        <f t="shared" si="4"/>
        <v>#N/A</v>
      </c>
      <c r="O22" s="5" t="e">
        <f t="shared" si="4"/>
        <v>#N/A</v>
      </c>
      <c r="Q22" s="5" t="e">
        <f t="shared" si="5"/>
        <v>#N/A</v>
      </c>
      <c r="R22" s="5" t="e">
        <f t="shared" si="5"/>
        <v>#N/A</v>
      </c>
      <c r="T22" s="5">
        <f t="shared" si="0"/>
        <v>91</v>
      </c>
      <c r="U22" s="5">
        <f>RANK(T22,$T$18:$T$67,1)+COUNTIF(T22:$T$67,T22)-1</f>
        <v>10</v>
      </c>
      <c r="AI22" s="8">
        <v>5</v>
      </c>
      <c r="AJ22" s="8" t="str">
        <f t="shared" si="6"/>
        <v>#30</v>
      </c>
      <c r="AL22" s="3" t="str">
        <f t="shared" si="7"/>
        <v>TOP RIGHT</v>
      </c>
    </row>
    <row r="23" spans="2:38" ht="14.5" x14ac:dyDescent="0.35">
      <c r="B23" s="8" t="s">
        <v>56</v>
      </c>
      <c r="C23" s="3">
        <v>2</v>
      </c>
      <c r="D23" s="3">
        <v>6</v>
      </c>
      <c r="F23" s="5" t="str">
        <f t="shared" si="1"/>
        <v>TOP LEFT</v>
      </c>
      <c r="H23" s="5" t="e">
        <f t="shared" si="2"/>
        <v>#N/A</v>
      </c>
      <c r="I23" s="5" t="e">
        <f t="shared" si="2"/>
        <v>#N/A</v>
      </c>
      <c r="K23" s="5" t="e">
        <f t="shared" si="3"/>
        <v>#N/A</v>
      </c>
      <c r="L23" s="5" t="e">
        <f t="shared" si="3"/>
        <v>#N/A</v>
      </c>
      <c r="N23" s="5">
        <f t="shared" si="4"/>
        <v>2</v>
      </c>
      <c r="O23" s="5">
        <f t="shared" si="4"/>
        <v>6</v>
      </c>
      <c r="Q23" s="5" t="e">
        <f t="shared" si="5"/>
        <v>#N/A</v>
      </c>
      <c r="R23" s="5" t="e">
        <f t="shared" si="5"/>
        <v>#N/A</v>
      </c>
      <c r="T23" s="5">
        <f t="shared" si="0"/>
        <v>292</v>
      </c>
      <c r="U23" s="5">
        <f>RANK(T23,$T$18:$T$67,1)+COUNTIF(T23:$T$67,T23)-1</f>
        <v>33</v>
      </c>
      <c r="AI23" s="8">
        <v>6</v>
      </c>
      <c r="AJ23" s="8" t="str">
        <f t="shared" si="6"/>
        <v>#22</v>
      </c>
      <c r="AL23" s="3" t="str">
        <f t="shared" si="7"/>
        <v>TOP RIGHT</v>
      </c>
    </row>
    <row r="24" spans="2:38" ht="14.5" x14ac:dyDescent="0.35">
      <c r="B24" s="8" t="s">
        <v>57</v>
      </c>
      <c r="C24" s="3">
        <v>7</v>
      </c>
      <c r="D24" s="3">
        <v>4</v>
      </c>
      <c r="F24" s="5" t="str">
        <f t="shared" si="1"/>
        <v>TOP RIGHT</v>
      </c>
      <c r="H24" s="5">
        <f t="shared" si="2"/>
        <v>7</v>
      </c>
      <c r="I24" s="5">
        <f t="shared" si="2"/>
        <v>4</v>
      </c>
      <c r="K24" s="5" t="e">
        <f t="shared" si="3"/>
        <v>#N/A</v>
      </c>
      <c r="L24" s="5" t="e">
        <f t="shared" si="3"/>
        <v>#N/A</v>
      </c>
      <c r="N24" s="5" t="e">
        <f t="shared" si="4"/>
        <v>#N/A</v>
      </c>
      <c r="O24" s="5" t="e">
        <f t="shared" si="4"/>
        <v>#N/A</v>
      </c>
      <c r="Q24" s="5" t="e">
        <f t="shared" si="5"/>
        <v>#N/A</v>
      </c>
      <c r="R24" s="5" t="e">
        <f t="shared" si="5"/>
        <v>#N/A</v>
      </c>
      <c r="T24" s="5">
        <f t="shared" si="0"/>
        <v>89</v>
      </c>
      <c r="U24" s="5">
        <f>RANK(T24,$T$18:$T$67,1)+COUNTIF(T24:$T$67,T24)-1</f>
        <v>7</v>
      </c>
      <c r="AI24" s="8">
        <v>7</v>
      </c>
      <c r="AJ24" s="8" t="str">
        <f t="shared" si="6"/>
        <v>#7</v>
      </c>
      <c r="AL24" s="3" t="str">
        <f t="shared" si="7"/>
        <v>TOP RIGHT</v>
      </c>
    </row>
    <row r="25" spans="2:38" ht="14.5" x14ac:dyDescent="0.35">
      <c r="B25" s="8" t="s">
        <v>58</v>
      </c>
      <c r="C25" s="3">
        <v>8</v>
      </c>
      <c r="D25" s="3">
        <v>1</v>
      </c>
      <c r="F25" s="5" t="str">
        <f t="shared" si="1"/>
        <v>BOTTOM RIGHT</v>
      </c>
      <c r="H25" s="5" t="e">
        <f t="shared" si="2"/>
        <v>#N/A</v>
      </c>
      <c r="I25" s="5" t="e">
        <f t="shared" si="2"/>
        <v>#N/A</v>
      </c>
      <c r="K25" s="5">
        <f t="shared" si="3"/>
        <v>8</v>
      </c>
      <c r="L25" s="5">
        <f t="shared" si="3"/>
        <v>1</v>
      </c>
      <c r="N25" s="5" t="e">
        <f t="shared" si="4"/>
        <v>#N/A</v>
      </c>
      <c r="O25" s="5" t="e">
        <f t="shared" si="4"/>
        <v>#N/A</v>
      </c>
      <c r="Q25" s="5" t="e">
        <f t="shared" si="5"/>
        <v>#N/A</v>
      </c>
      <c r="R25" s="5" t="e">
        <f t="shared" si="5"/>
        <v>#N/A</v>
      </c>
      <c r="T25" s="5">
        <f t="shared" si="0"/>
        <v>191</v>
      </c>
      <c r="U25" s="5">
        <f>RANK(T25,$T$18:$T$67,1)+COUNTIF(T25:$T$67,T25)-1</f>
        <v>17</v>
      </c>
      <c r="AI25" s="8">
        <v>8</v>
      </c>
      <c r="AJ25" s="8" t="str">
        <f t="shared" si="6"/>
        <v>#20</v>
      </c>
      <c r="AL25" s="3" t="str">
        <f t="shared" si="7"/>
        <v>TOP RIGHT</v>
      </c>
    </row>
    <row r="26" spans="2:38" ht="14.5" x14ac:dyDescent="0.35">
      <c r="B26" s="8" t="s">
        <v>59</v>
      </c>
      <c r="C26" s="3">
        <v>6</v>
      </c>
      <c r="D26" s="3">
        <v>4</v>
      </c>
      <c r="F26" s="5" t="str">
        <f t="shared" si="1"/>
        <v>TOP RIGHT</v>
      </c>
      <c r="H26" s="5">
        <f t="shared" si="2"/>
        <v>6</v>
      </c>
      <c r="I26" s="5">
        <f t="shared" si="2"/>
        <v>4</v>
      </c>
      <c r="K26" s="5" t="e">
        <f t="shared" si="3"/>
        <v>#N/A</v>
      </c>
      <c r="L26" s="5" t="e">
        <f t="shared" si="3"/>
        <v>#N/A</v>
      </c>
      <c r="N26" s="5" t="e">
        <f t="shared" si="4"/>
        <v>#N/A</v>
      </c>
      <c r="O26" s="5" t="e">
        <f t="shared" si="4"/>
        <v>#N/A</v>
      </c>
      <c r="Q26" s="5" t="e">
        <f t="shared" si="5"/>
        <v>#N/A</v>
      </c>
      <c r="R26" s="5" t="e">
        <f t="shared" si="5"/>
        <v>#N/A</v>
      </c>
      <c r="T26" s="5">
        <f t="shared" si="0"/>
        <v>90</v>
      </c>
      <c r="U26" s="5">
        <f>RANK(T26,$T$18:$T$67,1)+COUNTIF(T26:$T$67,T26)-1</f>
        <v>9</v>
      </c>
      <c r="AI26" s="8">
        <v>9</v>
      </c>
      <c r="AJ26" s="8" t="str">
        <f t="shared" si="6"/>
        <v>#9</v>
      </c>
      <c r="AL26" s="3" t="str">
        <f t="shared" si="7"/>
        <v>TOP RIGHT</v>
      </c>
    </row>
    <row r="27" spans="2:38" ht="14.5" x14ac:dyDescent="0.35">
      <c r="B27" s="8" t="s">
        <v>60</v>
      </c>
      <c r="C27" s="3">
        <v>4</v>
      </c>
      <c r="D27" s="3">
        <v>3</v>
      </c>
      <c r="F27" s="5" t="str">
        <f t="shared" si="1"/>
        <v>TOP RIGHT</v>
      </c>
      <c r="H27" s="5">
        <f t="shared" si="2"/>
        <v>4</v>
      </c>
      <c r="I27" s="5">
        <f t="shared" si="2"/>
        <v>3</v>
      </c>
      <c r="K27" s="5" t="e">
        <f t="shared" si="3"/>
        <v>#N/A</v>
      </c>
      <c r="L27" s="5" t="e">
        <f t="shared" si="3"/>
        <v>#N/A</v>
      </c>
      <c r="N27" s="5" t="e">
        <f t="shared" si="4"/>
        <v>#N/A</v>
      </c>
      <c r="O27" s="5" t="e">
        <f t="shared" si="4"/>
        <v>#N/A</v>
      </c>
      <c r="Q27" s="5" t="e">
        <f t="shared" si="5"/>
        <v>#N/A</v>
      </c>
      <c r="R27" s="5" t="e">
        <f t="shared" si="5"/>
        <v>#N/A</v>
      </c>
      <c r="T27" s="5">
        <f t="shared" si="0"/>
        <v>93</v>
      </c>
      <c r="U27" s="5">
        <f>RANK(T27,$T$18:$T$67,1)+COUNTIF(T27:$T$67,T27)-1</f>
        <v>13</v>
      </c>
      <c r="AI27" s="8">
        <v>10</v>
      </c>
      <c r="AJ27" s="8" t="str">
        <f t="shared" si="6"/>
        <v>#5</v>
      </c>
      <c r="AL27" s="3" t="str">
        <f t="shared" si="7"/>
        <v>TOP RIGHT</v>
      </c>
    </row>
    <row r="28" spans="2:38" ht="14.5" x14ac:dyDescent="0.35">
      <c r="B28" s="8" t="s">
        <v>61</v>
      </c>
      <c r="C28" s="3">
        <v>1</v>
      </c>
      <c r="D28" s="3">
        <v>1</v>
      </c>
      <c r="F28" s="5" t="str">
        <f t="shared" si="1"/>
        <v>BOTTOM LEFT</v>
      </c>
      <c r="H28" s="5" t="e">
        <f t="shared" si="2"/>
        <v>#N/A</v>
      </c>
      <c r="I28" s="5" t="e">
        <f t="shared" si="2"/>
        <v>#N/A</v>
      </c>
      <c r="K28" s="5" t="e">
        <f t="shared" si="3"/>
        <v>#N/A</v>
      </c>
      <c r="L28" s="5" t="e">
        <f t="shared" si="3"/>
        <v>#N/A</v>
      </c>
      <c r="N28" s="5" t="e">
        <f t="shared" si="4"/>
        <v>#N/A</v>
      </c>
      <c r="O28" s="5" t="e">
        <f t="shared" si="4"/>
        <v>#N/A</v>
      </c>
      <c r="Q28" s="5">
        <f t="shared" si="5"/>
        <v>1</v>
      </c>
      <c r="R28" s="5">
        <f t="shared" si="5"/>
        <v>1</v>
      </c>
      <c r="T28" s="5">
        <f t="shared" si="0"/>
        <v>398</v>
      </c>
      <c r="U28" s="5">
        <f>RANK(T28,$T$18:$T$67,1)+COUNTIF(T28:$T$67,T28)-1</f>
        <v>49</v>
      </c>
      <c r="AI28" s="8">
        <v>11</v>
      </c>
      <c r="AJ28" s="8" t="str">
        <f t="shared" si="6"/>
        <v>#50</v>
      </c>
      <c r="AL28" s="3" t="str">
        <f t="shared" si="7"/>
        <v>TOP RIGHT</v>
      </c>
    </row>
    <row r="29" spans="2:38" ht="14.5" x14ac:dyDescent="0.35">
      <c r="B29" s="8" t="s">
        <v>62</v>
      </c>
      <c r="C29" s="3">
        <v>2</v>
      </c>
      <c r="D29" s="3">
        <v>5</v>
      </c>
      <c r="F29" s="5" t="str">
        <f t="shared" si="1"/>
        <v>TOP LEFT</v>
      </c>
      <c r="H29" s="5" t="e">
        <f t="shared" si="2"/>
        <v>#N/A</v>
      </c>
      <c r="I29" s="5" t="e">
        <f t="shared" si="2"/>
        <v>#N/A</v>
      </c>
      <c r="K29" s="5" t="e">
        <f t="shared" si="3"/>
        <v>#N/A</v>
      </c>
      <c r="L29" s="5" t="e">
        <f t="shared" si="3"/>
        <v>#N/A</v>
      </c>
      <c r="N29" s="5">
        <f t="shared" si="4"/>
        <v>2</v>
      </c>
      <c r="O29" s="5">
        <f t="shared" si="4"/>
        <v>5</v>
      </c>
      <c r="Q29" s="5" t="e">
        <f t="shared" si="5"/>
        <v>#N/A</v>
      </c>
      <c r="R29" s="5" t="e">
        <f t="shared" si="5"/>
        <v>#N/A</v>
      </c>
      <c r="T29" s="5">
        <f t="shared" si="0"/>
        <v>293</v>
      </c>
      <c r="U29" s="5">
        <f>RANK(T29,$T$18:$T$67,1)+COUNTIF(T29:$T$67,T29)-1</f>
        <v>35</v>
      </c>
      <c r="AI29" s="8">
        <v>12</v>
      </c>
      <c r="AJ29" s="8" t="str">
        <f t="shared" si="6"/>
        <v>#26</v>
      </c>
      <c r="AL29" s="3" t="str">
        <f t="shared" si="7"/>
        <v>TOP RIGHT</v>
      </c>
    </row>
    <row r="30" spans="2:38" ht="14.5" x14ac:dyDescent="0.35">
      <c r="B30" s="8" t="s">
        <v>63</v>
      </c>
      <c r="C30" s="3">
        <v>1</v>
      </c>
      <c r="D30" s="3">
        <v>1</v>
      </c>
      <c r="F30" s="5" t="str">
        <f t="shared" si="1"/>
        <v>BOTTOM LEFT</v>
      </c>
      <c r="H30" s="5" t="e">
        <f t="shared" si="2"/>
        <v>#N/A</v>
      </c>
      <c r="I30" s="5" t="e">
        <f t="shared" si="2"/>
        <v>#N/A</v>
      </c>
      <c r="K30" s="5" t="e">
        <f t="shared" si="3"/>
        <v>#N/A</v>
      </c>
      <c r="L30" s="5" t="e">
        <f t="shared" si="3"/>
        <v>#N/A</v>
      </c>
      <c r="N30" s="5" t="e">
        <f t="shared" si="4"/>
        <v>#N/A</v>
      </c>
      <c r="O30" s="5" t="e">
        <f t="shared" si="4"/>
        <v>#N/A</v>
      </c>
      <c r="Q30" s="5">
        <f t="shared" si="5"/>
        <v>1</v>
      </c>
      <c r="R30" s="5">
        <f t="shared" si="5"/>
        <v>1</v>
      </c>
      <c r="T30" s="5">
        <f t="shared" si="0"/>
        <v>398</v>
      </c>
      <c r="U30" s="5">
        <f>RANK(T30,$T$18:$T$67,1)+COUNTIF(T30:$T$67,T30)-1</f>
        <v>48</v>
      </c>
      <c r="AI30" s="8">
        <v>13</v>
      </c>
      <c r="AJ30" s="8" t="str">
        <f t="shared" si="6"/>
        <v>#10</v>
      </c>
      <c r="AL30" s="3" t="str">
        <f t="shared" si="7"/>
        <v>TOP RIGHT</v>
      </c>
    </row>
    <row r="31" spans="2:38" ht="14.5" x14ac:dyDescent="0.35">
      <c r="B31" s="8" t="s">
        <v>64</v>
      </c>
      <c r="C31" s="3">
        <v>7</v>
      </c>
      <c r="D31" s="3">
        <v>6</v>
      </c>
      <c r="F31" s="5" t="str">
        <f t="shared" si="1"/>
        <v>TOP RIGHT</v>
      </c>
      <c r="H31" s="5">
        <f t="shared" si="2"/>
        <v>7</v>
      </c>
      <c r="I31" s="5">
        <f t="shared" si="2"/>
        <v>6</v>
      </c>
      <c r="K31" s="5" t="e">
        <f t="shared" si="3"/>
        <v>#N/A</v>
      </c>
      <c r="L31" s="5" t="e">
        <f t="shared" si="3"/>
        <v>#N/A</v>
      </c>
      <c r="N31" s="5" t="e">
        <f t="shared" si="4"/>
        <v>#N/A</v>
      </c>
      <c r="O31" s="5" t="e">
        <f t="shared" si="4"/>
        <v>#N/A</v>
      </c>
      <c r="Q31" s="5" t="e">
        <f t="shared" si="5"/>
        <v>#N/A</v>
      </c>
      <c r="R31" s="5" t="e">
        <f t="shared" si="5"/>
        <v>#N/A</v>
      </c>
      <c r="T31" s="5">
        <f t="shared" si="0"/>
        <v>87</v>
      </c>
      <c r="U31" s="5">
        <f>RANK(T31,$T$18:$T$67,1)+COUNTIF(T31:$T$67,T31)-1</f>
        <v>3</v>
      </c>
      <c r="AI31" s="8">
        <v>14</v>
      </c>
      <c r="AJ31" s="8" t="str">
        <f t="shared" si="6"/>
        <v>#49</v>
      </c>
      <c r="AL31" s="3" t="str">
        <f t="shared" si="7"/>
        <v>BOTTOM RIGHT</v>
      </c>
    </row>
    <row r="32" spans="2:38" ht="14.5" x14ac:dyDescent="0.35">
      <c r="B32" s="8" t="s">
        <v>65</v>
      </c>
      <c r="C32" s="3">
        <v>4</v>
      </c>
      <c r="D32" s="3">
        <v>0</v>
      </c>
      <c r="F32" s="5" t="str">
        <f t="shared" si="1"/>
        <v>BOTTOM LEFT</v>
      </c>
      <c r="H32" s="5" t="e">
        <f t="shared" si="2"/>
        <v>#N/A</v>
      </c>
      <c r="I32" s="5" t="e">
        <f t="shared" si="2"/>
        <v>#N/A</v>
      </c>
      <c r="K32" s="5" t="e">
        <f t="shared" si="3"/>
        <v>#N/A</v>
      </c>
      <c r="L32" s="5" t="e">
        <f t="shared" si="3"/>
        <v>#N/A</v>
      </c>
      <c r="N32" s="5" t="e">
        <f t="shared" si="4"/>
        <v>#N/A</v>
      </c>
      <c r="O32" s="5" t="e">
        <f t="shared" si="4"/>
        <v>#N/A</v>
      </c>
      <c r="Q32" s="5">
        <f t="shared" si="5"/>
        <v>4</v>
      </c>
      <c r="R32" s="5">
        <f t="shared" si="5"/>
        <v>0</v>
      </c>
      <c r="T32" s="5">
        <f t="shared" si="0"/>
        <v>396</v>
      </c>
      <c r="U32" s="5">
        <f>RANK(T32,$T$18:$T$67,1)+COUNTIF(T32:$T$67,T32)-1</f>
        <v>45</v>
      </c>
      <c r="AI32" s="8">
        <v>15</v>
      </c>
      <c r="AJ32" s="8" t="str">
        <f t="shared" si="6"/>
        <v>#19</v>
      </c>
      <c r="AL32" s="3" t="str">
        <f t="shared" si="7"/>
        <v>BOTTOM RIGHT</v>
      </c>
    </row>
    <row r="33" spans="2:38" ht="14.5" x14ac:dyDescent="0.35">
      <c r="B33" s="8" t="s">
        <v>66</v>
      </c>
      <c r="C33" s="3">
        <v>5</v>
      </c>
      <c r="D33" s="3">
        <v>1</v>
      </c>
      <c r="F33" s="5" t="str">
        <f t="shared" si="1"/>
        <v>BOTTOM RIGHT</v>
      </c>
      <c r="H33" s="5" t="e">
        <f t="shared" si="2"/>
        <v>#N/A</v>
      </c>
      <c r="I33" s="5" t="e">
        <f t="shared" si="2"/>
        <v>#N/A</v>
      </c>
      <c r="K33" s="5">
        <f t="shared" si="3"/>
        <v>5</v>
      </c>
      <c r="L33" s="5">
        <f t="shared" si="3"/>
        <v>1</v>
      </c>
      <c r="N33" s="5" t="e">
        <f t="shared" si="4"/>
        <v>#N/A</v>
      </c>
      <c r="O33" s="5" t="e">
        <f t="shared" si="4"/>
        <v>#N/A</v>
      </c>
      <c r="Q33" s="5" t="e">
        <f t="shared" si="5"/>
        <v>#N/A</v>
      </c>
      <c r="R33" s="5" t="e">
        <f t="shared" si="5"/>
        <v>#N/A</v>
      </c>
      <c r="T33" s="5">
        <f t="shared" si="0"/>
        <v>194</v>
      </c>
      <c r="U33" s="5">
        <f>RANK(T33,$T$18:$T$67,1)+COUNTIF(T33:$T$67,T33)-1</f>
        <v>30</v>
      </c>
      <c r="AI33" s="8">
        <v>16</v>
      </c>
      <c r="AJ33" s="8" t="str">
        <f t="shared" si="6"/>
        <v>#39</v>
      </c>
      <c r="AL33" s="3" t="str">
        <f t="shared" si="7"/>
        <v>BOTTOM RIGHT</v>
      </c>
    </row>
    <row r="34" spans="2:38" ht="14.5" x14ac:dyDescent="0.35">
      <c r="B34" s="8" t="s">
        <v>67</v>
      </c>
      <c r="C34" s="3">
        <v>2</v>
      </c>
      <c r="D34" s="3">
        <v>4</v>
      </c>
      <c r="F34" s="5" t="str">
        <f t="shared" si="1"/>
        <v>TOP LEFT</v>
      </c>
      <c r="H34" s="5" t="e">
        <f t="shared" si="2"/>
        <v>#N/A</v>
      </c>
      <c r="I34" s="5" t="e">
        <f t="shared" si="2"/>
        <v>#N/A</v>
      </c>
      <c r="K34" s="5" t="e">
        <f t="shared" si="3"/>
        <v>#N/A</v>
      </c>
      <c r="L34" s="5" t="e">
        <f t="shared" si="3"/>
        <v>#N/A</v>
      </c>
      <c r="N34" s="5">
        <f t="shared" si="4"/>
        <v>2</v>
      </c>
      <c r="O34" s="5">
        <f t="shared" si="4"/>
        <v>4</v>
      </c>
      <c r="Q34" s="5" t="e">
        <f t="shared" si="5"/>
        <v>#N/A</v>
      </c>
      <c r="R34" s="5" t="e">
        <f t="shared" si="5"/>
        <v>#N/A</v>
      </c>
      <c r="T34" s="5">
        <f t="shared" si="0"/>
        <v>294</v>
      </c>
      <c r="U34" s="5">
        <f>RANK(T34,$T$18:$T$67,1)+COUNTIF(T34:$T$67,T34)-1</f>
        <v>38</v>
      </c>
      <c r="AI34" s="8">
        <v>17</v>
      </c>
      <c r="AJ34" s="8" t="str">
        <f t="shared" si="6"/>
        <v>#8</v>
      </c>
      <c r="AL34" s="3" t="str">
        <f t="shared" si="7"/>
        <v>BOTTOM RIGHT</v>
      </c>
    </row>
    <row r="35" spans="2:38" ht="14.5" x14ac:dyDescent="0.35">
      <c r="B35" s="8" t="s">
        <v>68</v>
      </c>
      <c r="C35" s="3">
        <v>1</v>
      </c>
      <c r="D35" s="3">
        <v>3</v>
      </c>
      <c r="F35" s="5" t="str">
        <f t="shared" si="1"/>
        <v>BOTTOM LEFT</v>
      </c>
      <c r="H35" s="5" t="e">
        <f t="shared" si="2"/>
        <v>#N/A</v>
      </c>
      <c r="I35" s="5" t="e">
        <f t="shared" si="2"/>
        <v>#N/A</v>
      </c>
      <c r="K35" s="5" t="e">
        <f t="shared" si="3"/>
        <v>#N/A</v>
      </c>
      <c r="L35" s="5" t="e">
        <f t="shared" si="3"/>
        <v>#N/A</v>
      </c>
      <c r="N35" s="5" t="e">
        <f t="shared" si="4"/>
        <v>#N/A</v>
      </c>
      <c r="O35" s="5" t="e">
        <f t="shared" si="4"/>
        <v>#N/A</v>
      </c>
      <c r="Q35" s="5">
        <f t="shared" si="5"/>
        <v>1</v>
      </c>
      <c r="R35" s="5">
        <f t="shared" si="5"/>
        <v>3</v>
      </c>
      <c r="T35" s="5">
        <f t="shared" si="0"/>
        <v>396</v>
      </c>
      <c r="U35" s="5">
        <f>RANK(T35,$T$18:$T$67,1)+COUNTIF(T35:$T$67,T35)-1</f>
        <v>44</v>
      </c>
      <c r="AI35" s="8">
        <v>18</v>
      </c>
      <c r="AJ35" s="8" t="str">
        <f t="shared" si="6"/>
        <v>#47</v>
      </c>
      <c r="AL35" s="3" t="str">
        <f t="shared" si="7"/>
        <v>BOTTOM RIGHT</v>
      </c>
    </row>
    <row r="36" spans="2:38" ht="14.5" x14ac:dyDescent="0.35">
      <c r="B36" s="8" t="s">
        <v>69</v>
      </c>
      <c r="C36" s="3">
        <v>8</v>
      </c>
      <c r="D36" s="3">
        <v>2</v>
      </c>
      <c r="F36" s="5" t="str">
        <f t="shared" si="1"/>
        <v>BOTTOM RIGHT</v>
      </c>
      <c r="H36" s="5" t="e">
        <f t="shared" si="2"/>
        <v>#N/A</v>
      </c>
      <c r="I36" s="5" t="e">
        <f t="shared" si="2"/>
        <v>#N/A</v>
      </c>
      <c r="K36" s="5">
        <f t="shared" si="3"/>
        <v>8</v>
      </c>
      <c r="L36" s="5">
        <f t="shared" si="3"/>
        <v>2</v>
      </c>
      <c r="N36" s="5" t="e">
        <f t="shared" si="4"/>
        <v>#N/A</v>
      </c>
      <c r="O36" s="5" t="e">
        <f t="shared" si="4"/>
        <v>#N/A</v>
      </c>
      <c r="Q36" s="5" t="e">
        <f t="shared" si="5"/>
        <v>#N/A</v>
      </c>
      <c r="R36" s="5" t="e">
        <f t="shared" si="5"/>
        <v>#N/A</v>
      </c>
      <c r="T36" s="5">
        <f t="shared" si="0"/>
        <v>190</v>
      </c>
      <c r="U36" s="5">
        <f>RANK(T36,$T$18:$T$67,1)+COUNTIF(T36:$T$67,T36)-1</f>
        <v>15</v>
      </c>
      <c r="AI36" s="8">
        <v>19</v>
      </c>
      <c r="AJ36" s="8" t="str">
        <f t="shared" si="6"/>
        <v>#40</v>
      </c>
      <c r="AL36" s="3" t="str">
        <f t="shared" si="7"/>
        <v>BOTTOM RIGHT</v>
      </c>
    </row>
    <row r="37" spans="2:38" ht="14.5" x14ac:dyDescent="0.35">
      <c r="B37" s="8" t="s">
        <v>70</v>
      </c>
      <c r="C37" s="3">
        <v>6</v>
      </c>
      <c r="D37" s="3">
        <v>4</v>
      </c>
      <c r="F37" s="5" t="str">
        <f t="shared" si="1"/>
        <v>TOP RIGHT</v>
      </c>
      <c r="H37" s="5">
        <f t="shared" si="2"/>
        <v>6</v>
      </c>
      <c r="I37" s="5">
        <f t="shared" si="2"/>
        <v>4</v>
      </c>
      <c r="K37" s="5" t="e">
        <f t="shared" si="3"/>
        <v>#N/A</v>
      </c>
      <c r="L37" s="5" t="e">
        <f t="shared" si="3"/>
        <v>#N/A</v>
      </c>
      <c r="N37" s="5" t="e">
        <f t="shared" si="4"/>
        <v>#N/A</v>
      </c>
      <c r="O37" s="5" t="e">
        <f t="shared" si="4"/>
        <v>#N/A</v>
      </c>
      <c r="Q37" s="5" t="e">
        <f t="shared" si="5"/>
        <v>#N/A</v>
      </c>
      <c r="R37" s="5" t="e">
        <f t="shared" si="5"/>
        <v>#N/A</v>
      </c>
      <c r="T37" s="5">
        <f t="shared" si="0"/>
        <v>90</v>
      </c>
      <c r="U37" s="5">
        <f>RANK(T37,$T$18:$T$67,1)+COUNTIF(T37:$T$67,T37)-1</f>
        <v>8</v>
      </c>
      <c r="AI37" s="8">
        <v>20</v>
      </c>
      <c r="AJ37" s="8" t="str">
        <f t="shared" si="6"/>
        <v>#35</v>
      </c>
      <c r="AL37" s="3" t="str">
        <f t="shared" si="7"/>
        <v>BOTTOM RIGHT</v>
      </c>
    </row>
    <row r="38" spans="2:38" ht="14.5" x14ac:dyDescent="0.35">
      <c r="B38" s="8" t="s">
        <v>71</v>
      </c>
      <c r="C38" s="3">
        <v>7</v>
      </c>
      <c r="D38" s="3">
        <v>0</v>
      </c>
      <c r="F38" s="5" t="str">
        <f t="shared" si="1"/>
        <v>BOTTOM RIGHT</v>
      </c>
      <c r="H38" s="5" t="e">
        <f t="shared" si="2"/>
        <v>#N/A</v>
      </c>
      <c r="I38" s="5" t="e">
        <f t="shared" si="2"/>
        <v>#N/A</v>
      </c>
      <c r="K38" s="5">
        <f t="shared" si="3"/>
        <v>7</v>
      </c>
      <c r="L38" s="5">
        <f t="shared" si="3"/>
        <v>0</v>
      </c>
      <c r="N38" s="5" t="e">
        <f t="shared" si="4"/>
        <v>#N/A</v>
      </c>
      <c r="O38" s="5" t="e">
        <f t="shared" si="4"/>
        <v>#N/A</v>
      </c>
      <c r="Q38" s="5" t="e">
        <f t="shared" si="5"/>
        <v>#N/A</v>
      </c>
      <c r="R38" s="5" t="e">
        <f t="shared" si="5"/>
        <v>#N/A</v>
      </c>
      <c r="T38" s="5">
        <f t="shared" si="0"/>
        <v>193</v>
      </c>
      <c r="U38" s="5">
        <f>RANK(T38,$T$18:$T$67,1)+COUNTIF(T38:$T$67,T38)-1</f>
        <v>27</v>
      </c>
      <c r="AI38" s="8">
        <v>21</v>
      </c>
      <c r="AJ38" s="8" t="str">
        <f t="shared" si="6"/>
        <v>#24</v>
      </c>
      <c r="AL38" s="3" t="str">
        <f t="shared" si="7"/>
        <v>BOTTOM RIGHT</v>
      </c>
    </row>
    <row r="39" spans="2:38" ht="14.5" x14ac:dyDescent="0.35">
      <c r="B39" s="8" t="s">
        <v>72</v>
      </c>
      <c r="C39" s="3">
        <v>8</v>
      </c>
      <c r="D39" s="3">
        <v>3</v>
      </c>
      <c r="F39" s="5" t="str">
        <f t="shared" si="1"/>
        <v>TOP RIGHT</v>
      </c>
      <c r="H39" s="5">
        <f t="shared" si="2"/>
        <v>8</v>
      </c>
      <c r="I39" s="5">
        <f t="shared" si="2"/>
        <v>3</v>
      </c>
      <c r="K39" s="5" t="e">
        <f t="shared" si="3"/>
        <v>#N/A</v>
      </c>
      <c r="L39" s="5" t="e">
        <f t="shared" si="3"/>
        <v>#N/A</v>
      </c>
      <c r="N39" s="5" t="e">
        <f t="shared" si="4"/>
        <v>#N/A</v>
      </c>
      <c r="O39" s="5" t="e">
        <f t="shared" si="4"/>
        <v>#N/A</v>
      </c>
      <c r="Q39" s="5" t="e">
        <f t="shared" si="5"/>
        <v>#N/A</v>
      </c>
      <c r="R39" s="5" t="e">
        <f t="shared" si="5"/>
        <v>#N/A</v>
      </c>
      <c r="T39" s="5">
        <f t="shared" si="0"/>
        <v>89</v>
      </c>
      <c r="U39" s="5">
        <f>RANK(T39,$T$18:$T$67,1)+COUNTIF(T39:$T$67,T39)-1</f>
        <v>6</v>
      </c>
      <c r="AI39" s="8">
        <v>22</v>
      </c>
      <c r="AJ39" s="8" t="str">
        <f t="shared" si="6"/>
        <v>#46</v>
      </c>
      <c r="AL39" s="3" t="str">
        <f t="shared" si="7"/>
        <v>BOTTOM RIGHT</v>
      </c>
    </row>
    <row r="40" spans="2:38" ht="14.5" x14ac:dyDescent="0.35">
      <c r="B40" s="8" t="s">
        <v>73</v>
      </c>
      <c r="C40" s="3">
        <v>6</v>
      </c>
      <c r="D40" s="3">
        <v>1</v>
      </c>
      <c r="F40" s="5" t="str">
        <f t="shared" si="1"/>
        <v>BOTTOM RIGHT</v>
      </c>
      <c r="H40" s="5" t="e">
        <f t="shared" si="2"/>
        <v>#N/A</v>
      </c>
      <c r="I40" s="5" t="e">
        <f t="shared" si="2"/>
        <v>#N/A</v>
      </c>
      <c r="K40" s="5">
        <f t="shared" si="3"/>
        <v>6</v>
      </c>
      <c r="L40" s="5">
        <f t="shared" si="3"/>
        <v>1</v>
      </c>
      <c r="N40" s="5" t="e">
        <f t="shared" si="4"/>
        <v>#N/A</v>
      </c>
      <c r="O40" s="5" t="e">
        <f t="shared" si="4"/>
        <v>#N/A</v>
      </c>
      <c r="Q40" s="5" t="e">
        <f t="shared" si="5"/>
        <v>#N/A</v>
      </c>
      <c r="R40" s="5" t="e">
        <f t="shared" si="5"/>
        <v>#N/A</v>
      </c>
      <c r="T40" s="5">
        <f t="shared" si="0"/>
        <v>193</v>
      </c>
      <c r="U40" s="5">
        <f>RANK(T40,$T$18:$T$67,1)+COUNTIF(T40:$T$67,T40)-1</f>
        <v>26</v>
      </c>
      <c r="AI40" s="8">
        <v>23</v>
      </c>
      <c r="AJ40" s="8" t="str">
        <f t="shared" si="6"/>
        <v>#38</v>
      </c>
      <c r="AL40" s="3" t="str">
        <f t="shared" si="7"/>
        <v>BOTTOM RIGHT</v>
      </c>
    </row>
    <row r="41" spans="2:38" ht="14.5" x14ac:dyDescent="0.35">
      <c r="B41" s="8" t="s">
        <v>74</v>
      </c>
      <c r="C41" s="3">
        <v>7</v>
      </c>
      <c r="D41" s="3">
        <v>1</v>
      </c>
      <c r="F41" s="5" t="str">
        <f t="shared" si="1"/>
        <v>BOTTOM RIGHT</v>
      </c>
      <c r="H41" s="5" t="e">
        <f t="shared" si="2"/>
        <v>#N/A</v>
      </c>
      <c r="I41" s="5" t="e">
        <f t="shared" si="2"/>
        <v>#N/A</v>
      </c>
      <c r="K41" s="5">
        <f t="shared" si="3"/>
        <v>7</v>
      </c>
      <c r="L41" s="5">
        <f t="shared" si="3"/>
        <v>1</v>
      </c>
      <c r="N41" s="5" t="e">
        <f t="shared" si="4"/>
        <v>#N/A</v>
      </c>
      <c r="O41" s="5" t="e">
        <f t="shared" si="4"/>
        <v>#N/A</v>
      </c>
      <c r="Q41" s="5" t="e">
        <f t="shared" si="5"/>
        <v>#N/A</v>
      </c>
      <c r="R41" s="5" t="e">
        <f t="shared" si="5"/>
        <v>#N/A</v>
      </c>
      <c r="T41" s="5">
        <f t="shared" si="0"/>
        <v>192</v>
      </c>
      <c r="U41" s="5">
        <f>RANK(T41,$T$18:$T$67,1)+COUNTIF(T41:$T$67,T41)-1</f>
        <v>21</v>
      </c>
      <c r="AI41" s="8">
        <v>24</v>
      </c>
      <c r="AJ41" s="8" t="str">
        <f t="shared" si="6"/>
        <v>#32</v>
      </c>
      <c r="AL41" s="3" t="str">
        <f t="shared" si="7"/>
        <v>BOTTOM RIGHT</v>
      </c>
    </row>
    <row r="42" spans="2:38" ht="14.5" x14ac:dyDescent="0.35">
      <c r="B42" s="8" t="s">
        <v>75</v>
      </c>
      <c r="C42" s="3">
        <v>7</v>
      </c>
      <c r="D42" s="3">
        <v>5</v>
      </c>
      <c r="F42" s="5" t="str">
        <f t="shared" si="1"/>
        <v>TOP RIGHT</v>
      </c>
      <c r="H42" s="5">
        <f t="shared" si="2"/>
        <v>7</v>
      </c>
      <c r="I42" s="5">
        <f t="shared" si="2"/>
        <v>5</v>
      </c>
      <c r="K42" s="5" t="e">
        <f t="shared" si="3"/>
        <v>#N/A</v>
      </c>
      <c r="L42" s="5" t="e">
        <f t="shared" si="3"/>
        <v>#N/A</v>
      </c>
      <c r="N42" s="5" t="e">
        <f t="shared" si="4"/>
        <v>#N/A</v>
      </c>
      <c r="O42" s="5" t="e">
        <f t="shared" si="4"/>
        <v>#N/A</v>
      </c>
      <c r="Q42" s="5" t="e">
        <f t="shared" si="5"/>
        <v>#N/A</v>
      </c>
      <c r="R42" s="5" t="e">
        <f t="shared" si="5"/>
        <v>#N/A</v>
      </c>
      <c r="T42" s="5">
        <f t="shared" si="0"/>
        <v>88</v>
      </c>
      <c r="U42" s="5">
        <f>RANK(T42,$T$18:$T$67,1)+COUNTIF(T42:$T$67,T42)-1</f>
        <v>4</v>
      </c>
      <c r="AI42" s="8">
        <v>25</v>
      </c>
      <c r="AJ42" s="8" t="str">
        <f t="shared" si="6"/>
        <v>#29</v>
      </c>
      <c r="AL42" s="3" t="str">
        <f t="shared" si="7"/>
        <v>BOTTOM RIGHT</v>
      </c>
    </row>
    <row r="43" spans="2:38" ht="14.5" x14ac:dyDescent="0.35">
      <c r="B43" s="8" t="s">
        <v>76</v>
      </c>
      <c r="C43" s="3">
        <v>5</v>
      </c>
      <c r="D43" s="3">
        <v>3</v>
      </c>
      <c r="F43" s="5" t="str">
        <f t="shared" si="1"/>
        <v>TOP RIGHT</v>
      </c>
      <c r="H43" s="5">
        <f t="shared" si="2"/>
        <v>5</v>
      </c>
      <c r="I43" s="5">
        <f t="shared" si="2"/>
        <v>3</v>
      </c>
      <c r="K43" s="5" t="e">
        <f t="shared" si="3"/>
        <v>#N/A</v>
      </c>
      <c r="L43" s="5" t="e">
        <f t="shared" si="3"/>
        <v>#N/A</v>
      </c>
      <c r="N43" s="5" t="e">
        <f t="shared" si="4"/>
        <v>#N/A</v>
      </c>
      <c r="O43" s="5" t="e">
        <f t="shared" si="4"/>
        <v>#N/A</v>
      </c>
      <c r="Q43" s="5" t="e">
        <f t="shared" si="5"/>
        <v>#N/A</v>
      </c>
      <c r="R43" s="5" t="e">
        <f t="shared" si="5"/>
        <v>#N/A</v>
      </c>
      <c r="T43" s="5">
        <f t="shared" si="0"/>
        <v>92</v>
      </c>
      <c r="U43" s="5">
        <f>RANK(T43,$T$18:$T$67,1)+COUNTIF(T43:$T$67,T43)-1</f>
        <v>12</v>
      </c>
      <c r="AI43" s="8">
        <v>26</v>
      </c>
      <c r="AJ43" s="8" t="str">
        <f t="shared" si="6"/>
        <v>#23</v>
      </c>
      <c r="AL43" s="3" t="str">
        <f t="shared" si="7"/>
        <v>BOTTOM RIGHT</v>
      </c>
    </row>
    <row r="44" spans="2:38" ht="14.5" x14ac:dyDescent="0.35">
      <c r="B44" s="8" t="s">
        <v>77</v>
      </c>
      <c r="C44" s="3">
        <v>5</v>
      </c>
      <c r="D44" s="3">
        <v>1</v>
      </c>
      <c r="F44" s="5" t="str">
        <f t="shared" si="1"/>
        <v>BOTTOM RIGHT</v>
      </c>
      <c r="H44" s="5" t="e">
        <f t="shared" si="2"/>
        <v>#N/A</v>
      </c>
      <c r="I44" s="5" t="e">
        <f t="shared" si="2"/>
        <v>#N/A</v>
      </c>
      <c r="K44" s="5">
        <f t="shared" si="3"/>
        <v>5</v>
      </c>
      <c r="L44" s="5">
        <f t="shared" si="3"/>
        <v>1</v>
      </c>
      <c r="N44" s="5" t="e">
        <f t="shared" si="4"/>
        <v>#N/A</v>
      </c>
      <c r="O44" s="5" t="e">
        <f t="shared" si="4"/>
        <v>#N/A</v>
      </c>
      <c r="Q44" s="5" t="e">
        <f t="shared" si="5"/>
        <v>#N/A</v>
      </c>
      <c r="R44" s="5" t="e">
        <f t="shared" si="5"/>
        <v>#N/A</v>
      </c>
      <c r="T44" s="5">
        <f t="shared" si="0"/>
        <v>194</v>
      </c>
      <c r="U44" s="5">
        <f>RANK(T44,$T$18:$T$67,1)+COUNTIF(T44:$T$67,T44)-1</f>
        <v>29</v>
      </c>
      <c r="AI44" s="8">
        <v>27</v>
      </c>
      <c r="AJ44" s="8" t="str">
        <f t="shared" si="6"/>
        <v>#21</v>
      </c>
      <c r="AL44" s="3" t="str">
        <f t="shared" si="7"/>
        <v>BOTTOM RIGHT</v>
      </c>
    </row>
    <row r="45" spans="2:38" ht="14.5" x14ac:dyDescent="0.35">
      <c r="B45" s="8" t="s">
        <v>78</v>
      </c>
      <c r="C45" s="3">
        <v>7</v>
      </c>
      <c r="D45" s="3">
        <v>6</v>
      </c>
      <c r="F45" s="5" t="str">
        <f t="shared" si="1"/>
        <v>TOP RIGHT</v>
      </c>
      <c r="H45" s="5">
        <f t="shared" si="2"/>
        <v>7</v>
      </c>
      <c r="I45" s="5">
        <f t="shared" si="2"/>
        <v>6</v>
      </c>
      <c r="K45" s="5" t="e">
        <f t="shared" si="3"/>
        <v>#N/A</v>
      </c>
      <c r="L45" s="5" t="e">
        <f t="shared" si="3"/>
        <v>#N/A</v>
      </c>
      <c r="N45" s="5" t="e">
        <f t="shared" si="4"/>
        <v>#N/A</v>
      </c>
      <c r="O45" s="5" t="e">
        <f t="shared" si="4"/>
        <v>#N/A</v>
      </c>
      <c r="Q45" s="5" t="e">
        <f t="shared" si="5"/>
        <v>#N/A</v>
      </c>
      <c r="R45" s="5" t="e">
        <f t="shared" si="5"/>
        <v>#N/A</v>
      </c>
      <c r="T45" s="5">
        <f t="shared" si="0"/>
        <v>87</v>
      </c>
      <c r="U45" s="5">
        <f>RANK(T45,$T$18:$T$67,1)+COUNTIF(T45:$T$67,T45)-1</f>
        <v>2</v>
      </c>
      <c r="AI45" s="8">
        <v>28</v>
      </c>
      <c r="AJ45" s="8" t="str">
        <f t="shared" si="6"/>
        <v>#45</v>
      </c>
      <c r="AL45" s="3" t="str">
        <f t="shared" si="7"/>
        <v>BOTTOM RIGHT</v>
      </c>
    </row>
    <row r="46" spans="2:38" ht="14.5" x14ac:dyDescent="0.35">
      <c r="B46" s="8" t="s">
        <v>79</v>
      </c>
      <c r="C46" s="3">
        <v>6</v>
      </c>
      <c r="D46" s="3">
        <v>1</v>
      </c>
      <c r="F46" s="5" t="str">
        <f t="shared" si="1"/>
        <v>BOTTOM RIGHT</v>
      </c>
      <c r="H46" s="5" t="e">
        <f t="shared" si="2"/>
        <v>#N/A</v>
      </c>
      <c r="I46" s="5" t="e">
        <f t="shared" si="2"/>
        <v>#N/A</v>
      </c>
      <c r="K46" s="5">
        <f t="shared" si="3"/>
        <v>6</v>
      </c>
      <c r="L46" s="5">
        <f t="shared" si="3"/>
        <v>1</v>
      </c>
      <c r="N46" s="5" t="e">
        <f t="shared" si="4"/>
        <v>#N/A</v>
      </c>
      <c r="O46" s="5" t="e">
        <f t="shared" si="4"/>
        <v>#N/A</v>
      </c>
      <c r="Q46" s="5" t="e">
        <f t="shared" si="5"/>
        <v>#N/A</v>
      </c>
      <c r="R46" s="5" t="e">
        <f t="shared" si="5"/>
        <v>#N/A</v>
      </c>
      <c r="T46" s="5">
        <f t="shared" si="0"/>
        <v>193</v>
      </c>
      <c r="U46" s="5">
        <f>RANK(T46,$T$18:$T$67,1)+COUNTIF(T46:$T$67,T46)-1</f>
        <v>25</v>
      </c>
      <c r="AI46" s="8">
        <v>29</v>
      </c>
      <c r="AJ46" s="8" t="str">
        <f t="shared" si="6"/>
        <v>#27</v>
      </c>
      <c r="AL46" s="3" t="str">
        <f t="shared" si="7"/>
        <v>BOTTOM RIGHT</v>
      </c>
    </row>
    <row r="47" spans="2:38" ht="14.5" x14ac:dyDescent="0.35">
      <c r="B47" s="8" t="s">
        <v>80</v>
      </c>
      <c r="C47" s="3">
        <v>8</v>
      </c>
      <c r="D47" s="3">
        <v>3</v>
      </c>
      <c r="F47" s="5" t="str">
        <f t="shared" si="1"/>
        <v>TOP RIGHT</v>
      </c>
      <c r="H47" s="5">
        <f t="shared" si="2"/>
        <v>8</v>
      </c>
      <c r="I47" s="5">
        <f t="shared" si="2"/>
        <v>3</v>
      </c>
      <c r="K47" s="5" t="e">
        <f t="shared" si="3"/>
        <v>#N/A</v>
      </c>
      <c r="L47" s="5" t="e">
        <f t="shared" si="3"/>
        <v>#N/A</v>
      </c>
      <c r="N47" s="5" t="e">
        <f t="shared" si="4"/>
        <v>#N/A</v>
      </c>
      <c r="O47" s="5" t="e">
        <f t="shared" si="4"/>
        <v>#N/A</v>
      </c>
      <c r="Q47" s="5" t="e">
        <f t="shared" si="5"/>
        <v>#N/A</v>
      </c>
      <c r="R47" s="5" t="e">
        <f t="shared" si="5"/>
        <v>#N/A</v>
      </c>
      <c r="T47" s="5">
        <f t="shared" si="0"/>
        <v>89</v>
      </c>
      <c r="U47" s="5">
        <f>RANK(T47,$T$18:$T$67,1)+COUNTIF(T47:$T$67,T47)-1</f>
        <v>5</v>
      </c>
      <c r="AI47" s="8">
        <v>30</v>
      </c>
      <c r="AJ47" s="8" t="str">
        <f t="shared" si="6"/>
        <v>#16</v>
      </c>
      <c r="AL47" s="3" t="str">
        <f t="shared" si="7"/>
        <v>BOTTOM RIGHT</v>
      </c>
    </row>
    <row r="48" spans="2:38" ht="14.5" x14ac:dyDescent="0.35">
      <c r="B48" s="8" t="s">
        <v>81</v>
      </c>
      <c r="C48" s="3">
        <v>1</v>
      </c>
      <c r="D48" s="3">
        <v>6</v>
      </c>
      <c r="F48" s="5" t="str">
        <f t="shared" si="1"/>
        <v>TOP LEFT</v>
      </c>
      <c r="H48" s="5" t="e">
        <f t="shared" si="2"/>
        <v>#N/A</v>
      </c>
      <c r="I48" s="5" t="e">
        <f t="shared" si="2"/>
        <v>#N/A</v>
      </c>
      <c r="K48" s="5" t="e">
        <f t="shared" si="3"/>
        <v>#N/A</v>
      </c>
      <c r="L48" s="5" t="e">
        <f t="shared" si="3"/>
        <v>#N/A</v>
      </c>
      <c r="N48" s="5">
        <f t="shared" si="4"/>
        <v>1</v>
      </c>
      <c r="O48" s="5">
        <f t="shared" si="4"/>
        <v>6</v>
      </c>
      <c r="Q48" s="5" t="e">
        <f t="shared" si="5"/>
        <v>#N/A</v>
      </c>
      <c r="R48" s="5" t="e">
        <f t="shared" si="5"/>
        <v>#N/A</v>
      </c>
      <c r="T48" s="5">
        <f t="shared" si="0"/>
        <v>293</v>
      </c>
      <c r="U48" s="5">
        <f>RANK(T48,$T$18:$T$67,1)+COUNTIF(T48:$T$67,T48)-1</f>
        <v>34</v>
      </c>
      <c r="AI48" s="8">
        <v>31</v>
      </c>
      <c r="AJ48" s="8" t="str">
        <f t="shared" si="6"/>
        <v>#2</v>
      </c>
      <c r="AL48" s="3" t="str">
        <f t="shared" si="7"/>
        <v>BOTTOM RIGHT</v>
      </c>
    </row>
    <row r="49" spans="2:38" ht="14.5" x14ac:dyDescent="0.35">
      <c r="B49" s="8" t="s">
        <v>82</v>
      </c>
      <c r="C49" s="3">
        <v>6</v>
      </c>
      <c r="D49" s="3">
        <v>1</v>
      </c>
      <c r="F49" s="5" t="str">
        <f t="shared" si="1"/>
        <v>BOTTOM RIGHT</v>
      </c>
      <c r="H49" s="5" t="e">
        <f t="shared" si="2"/>
        <v>#N/A</v>
      </c>
      <c r="I49" s="5" t="e">
        <f t="shared" si="2"/>
        <v>#N/A</v>
      </c>
      <c r="K49" s="5">
        <f t="shared" si="3"/>
        <v>6</v>
      </c>
      <c r="L49" s="5">
        <f t="shared" si="3"/>
        <v>1</v>
      </c>
      <c r="N49" s="5" t="e">
        <f t="shared" si="4"/>
        <v>#N/A</v>
      </c>
      <c r="O49" s="5" t="e">
        <f t="shared" si="4"/>
        <v>#N/A</v>
      </c>
      <c r="Q49" s="5" t="e">
        <f t="shared" si="5"/>
        <v>#N/A</v>
      </c>
      <c r="R49" s="5" t="e">
        <f t="shared" si="5"/>
        <v>#N/A</v>
      </c>
      <c r="T49" s="5">
        <f t="shared" si="0"/>
        <v>193</v>
      </c>
      <c r="U49" s="5">
        <f>RANK(T49,$T$18:$T$67,1)+COUNTIF(T49:$T$67,T49)-1</f>
        <v>24</v>
      </c>
      <c r="AI49" s="8">
        <v>32</v>
      </c>
      <c r="AJ49" s="8" t="str">
        <f t="shared" si="6"/>
        <v>#36</v>
      </c>
      <c r="AL49" s="3" t="str">
        <f t="shared" si="7"/>
        <v>TOP LEFT</v>
      </c>
    </row>
    <row r="50" spans="2:38" ht="14.5" x14ac:dyDescent="0.35">
      <c r="B50" s="8" t="s">
        <v>83</v>
      </c>
      <c r="C50" s="3">
        <v>3</v>
      </c>
      <c r="D50" s="3">
        <v>1</v>
      </c>
      <c r="F50" s="5" t="str">
        <f t="shared" si="1"/>
        <v>BOTTOM LEFT</v>
      </c>
      <c r="H50" s="5" t="e">
        <f t="shared" si="2"/>
        <v>#N/A</v>
      </c>
      <c r="I50" s="5" t="e">
        <f t="shared" si="2"/>
        <v>#N/A</v>
      </c>
      <c r="K50" s="5" t="e">
        <f t="shared" si="3"/>
        <v>#N/A</v>
      </c>
      <c r="L50" s="5" t="e">
        <f t="shared" si="3"/>
        <v>#N/A</v>
      </c>
      <c r="N50" s="5" t="e">
        <f t="shared" si="4"/>
        <v>#N/A</v>
      </c>
      <c r="O50" s="5" t="e">
        <f t="shared" si="4"/>
        <v>#N/A</v>
      </c>
      <c r="Q50" s="5">
        <f t="shared" si="5"/>
        <v>3</v>
      </c>
      <c r="R50" s="5">
        <f t="shared" si="5"/>
        <v>1</v>
      </c>
      <c r="T50" s="5">
        <f t="shared" si="0"/>
        <v>396</v>
      </c>
      <c r="U50" s="5">
        <f>RANK(T50,$T$18:$T$67,1)+COUNTIF(T50:$T$67,T50)-1</f>
        <v>43</v>
      </c>
      <c r="AI50" s="8">
        <v>33</v>
      </c>
      <c r="AJ50" s="8" t="str">
        <f t="shared" si="6"/>
        <v>#6</v>
      </c>
      <c r="AL50" s="3" t="str">
        <f t="shared" si="7"/>
        <v>TOP LEFT</v>
      </c>
    </row>
    <row r="51" spans="2:38" ht="14.5" x14ac:dyDescent="0.35">
      <c r="B51" s="8" t="s">
        <v>84</v>
      </c>
      <c r="C51" s="3">
        <v>1</v>
      </c>
      <c r="D51" s="3">
        <v>0</v>
      </c>
      <c r="F51" s="5" t="str">
        <f t="shared" si="1"/>
        <v>BOTTOM LEFT</v>
      </c>
      <c r="H51" s="5" t="e">
        <f t="shared" si="2"/>
        <v>#N/A</v>
      </c>
      <c r="I51" s="5" t="e">
        <f t="shared" si="2"/>
        <v>#N/A</v>
      </c>
      <c r="K51" s="5" t="e">
        <f t="shared" si="3"/>
        <v>#N/A</v>
      </c>
      <c r="L51" s="5" t="e">
        <f t="shared" si="3"/>
        <v>#N/A</v>
      </c>
      <c r="N51" s="5" t="e">
        <f t="shared" si="4"/>
        <v>#N/A</v>
      </c>
      <c r="O51" s="5" t="e">
        <f t="shared" si="4"/>
        <v>#N/A</v>
      </c>
      <c r="Q51" s="5">
        <f t="shared" si="5"/>
        <v>1</v>
      </c>
      <c r="R51" s="5">
        <f t="shared" si="5"/>
        <v>0</v>
      </c>
      <c r="T51" s="5">
        <f t="shared" si="0"/>
        <v>399</v>
      </c>
      <c r="U51" s="5">
        <f>RANK(T51,$T$18:$T$67,1)+COUNTIF(T51:$T$67,T51)-1</f>
        <v>50</v>
      </c>
      <c r="AI51" s="8">
        <v>34</v>
      </c>
      <c r="AJ51" s="8" t="str">
        <f t="shared" si="6"/>
        <v>#31</v>
      </c>
      <c r="AL51" s="3" t="str">
        <f t="shared" si="7"/>
        <v>TOP LEFT</v>
      </c>
    </row>
    <row r="52" spans="2:38" ht="14.5" x14ac:dyDescent="0.35">
      <c r="B52" s="8" t="s">
        <v>85</v>
      </c>
      <c r="C52" s="3">
        <v>7</v>
      </c>
      <c r="D52" s="3">
        <v>1</v>
      </c>
      <c r="F52" s="5" t="str">
        <f t="shared" si="1"/>
        <v>BOTTOM RIGHT</v>
      </c>
      <c r="H52" s="5" t="e">
        <f t="shared" si="2"/>
        <v>#N/A</v>
      </c>
      <c r="I52" s="5" t="e">
        <f t="shared" si="2"/>
        <v>#N/A</v>
      </c>
      <c r="K52" s="5">
        <f t="shared" si="3"/>
        <v>7</v>
      </c>
      <c r="L52" s="5">
        <f t="shared" si="3"/>
        <v>1</v>
      </c>
      <c r="N52" s="5" t="e">
        <f t="shared" si="4"/>
        <v>#N/A</v>
      </c>
      <c r="O52" s="5" t="e">
        <f t="shared" si="4"/>
        <v>#N/A</v>
      </c>
      <c r="Q52" s="5" t="e">
        <f t="shared" si="5"/>
        <v>#N/A</v>
      </c>
      <c r="R52" s="5" t="e">
        <f t="shared" si="5"/>
        <v>#N/A</v>
      </c>
      <c r="T52" s="5">
        <f t="shared" si="0"/>
        <v>192</v>
      </c>
      <c r="U52" s="5">
        <f>RANK(T52,$T$18:$T$67,1)+COUNTIF(T52:$T$67,T52)-1</f>
        <v>20</v>
      </c>
      <c r="AI52" s="8">
        <v>35</v>
      </c>
      <c r="AJ52" s="8" t="str">
        <f t="shared" si="6"/>
        <v>#12</v>
      </c>
      <c r="AL52" s="3" t="str">
        <f t="shared" si="7"/>
        <v>TOP LEFT</v>
      </c>
    </row>
    <row r="53" spans="2:38" ht="14.5" x14ac:dyDescent="0.35">
      <c r="B53" s="8" t="s">
        <v>86</v>
      </c>
      <c r="C53" s="3">
        <v>3</v>
      </c>
      <c r="D53" s="3">
        <v>6</v>
      </c>
      <c r="F53" s="5" t="str">
        <f t="shared" si="1"/>
        <v>TOP LEFT</v>
      </c>
      <c r="H53" s="5" t="e">
        <f t="shared" si="2"/>
        <v>#N/A</v>
      </c>
      <c r="I53" s="5" t="e">
        <f t="shared" si="2"/>
        <v>#N/A</v>
      </c>
      <c r="K53" s="5" t="e">
        <f t="shared" si="3"/>
        <v>#N/A</v>
      </c>
      <c r="L53" s="5" t="e">
        <f t="shared" si="3"/>
        <v>#N/A</v>
      </c>
      <c r="N53" s="5">
        <f t="shared" si="4"/>
        <v>3</v>
      </c>
      <c r="O53" s="5">
        <f t="shared" si="4"/>
        <v>6</v>
      </c>
      <c r="Q53" s="5" t="e">
        <f t="shared" si="5"/>
        <v>#N/A</v>
      </c>
      <c r="R53" s="5" t="e">
        <f t="shared" si="5"/>
        <v>#N/A</v>
      </c>
      <c r="T53" s="5">
        <f t="shared" si="0"/>
        <v>291</v>
      </c>
      <c r="U53" s="5">
        <f>RANK(T53,$T$18:$T$67,1)+COUNTIF(T53:$T$67,T53)-1</f>
        <v>32</v>
      </c>
      <c r="AI53" s="8">
        <v>36</v>
      </c>
      <c r="AJ53" s="8" t="str">
        <f t="shared" si="6"/>
        <v>#44</v>
      </c>
      <c r="AL53" s="3" t="str">
        <f t="shared" si="7"/>
        <v>TOP LEFT</v>
      </c>
    </row>
    <row r="54" spans="2:38" ht="14.5" x14ac:dyDescent="0.35">
      <c r="B54" s="8" t="s">
        <v>87</v>
      </c>
      <c r="C54" s="3">
        <v>2</v>
      </c>
      <c r="D54" s="3">
        <v>4</v>
      </c>
      <c r="F54" s="5" t="str">
        <f t="shared" si="1"/>
        <v>TOP LEFT</v>
      </c>
      <c r="H54" s="5" t="e">
        <f t="shared" si="2"/>
        <v>#N/A</v>
      </c>
      <c r="I54" s="5" t="e">
        <f t="shared" si="2"/>
        <v>#N/A</v>
      </c>
      <c r="K54" s="5" t="e">
        <f t="shared" si="3"/>
        <v>#N/A</v>
      </c>
      <c r="L54" s="5" t="e">
        <f t="shared" si="3"/>
        <v>#N/A</v>
      </c>
      <c r="N54" s="5">
        <f t="shared" si="4"/>
        <v>2</v>
      </c>
      <c r="O54" s="5">
        <f t="shared" si="4"/>
        <v>4</v>
      </c>
      <c r="Q54" s="5" t="e">
        <f t="shared" si="5"/>
        <v>#N/A</v>
      </c>
      <c r="R54" s="5" t="e">
        <f t="shared" si="5"/>
        <v>#N/A</v>
      </c>
      <c r="T54" s="5">
        <f t="shared" si="0"/>
        <v>294</v>
      </c>
      <c r="U54" s="5">
        <f>RANK(T54,$T$18:$T$67,1)+COUNTIF(T54:$T$67,T54)-1</f>
        <v>37</v>
      </c>
      <c r="AI54" s="8">
        <v>37</v>
      </c>
      <c r="AJ54" s="8" t="str">
        <f t="shared" si="6"/>
        <v>#37</v>
      </c>
      <c r="AL54" s="3" t="str">
        <f t="shared" si="7"/>
        <v>TOP LEFT</v>
      </c>
    </row>
    <row r="55" spans="2:38" ht="14.5" x14ac:dyDescent="0.35">
      <c r="B55" s="8" t="s">
        <v>88</v>
      </c>
      <c r="C55" s="3">
        <v>6</v>
      </c>
      <c r="D55" s="3">
        <v>1</v>
      </c>
      <c r="F55" s="5" t="str">
        <f t="shared" si="1"/>
        <v>BOTTOM RIGHT</v>
      </c>
      <c r="H55" s="5" t="e">
        <f t="shared" si="2"/>
        <v>#N/A</v>
      </c>
      <c r="I55" s="5" t="e">
        <f t="shared" si="2"/>
        <v>#N/A</v>
      </c>
      <c r="K55" s="5">
        <f t="shared" si="3"/>
        <v>6</v>
      </c>
      <c r="L55" s="5">
        <f t="shared" si="3"/>
        <v>1</v>
      </c>
      <c r="N55" s="5" t="e">
        <f t="shared" si="4"/>
        <v>#N/A</v>
      </c>
      <c r="O55" s="5" t="e">
        <f t="shared" si="4"/>
        <v>#N/A</v>
      </c>
      <c r="Q55" s="5" t="e">
        <f t="shared" si="5"/>
        <v>#N/A</v>
      </c>
      <c r="R55" s="5" t="e">
        <f t="shared" si="5"/>
        <v>#N/A</v>
      </c>
      <c r="T55" s="5">
        <f t="shared" si="0"/>
        <v>193</v>
      </c>
      <c r="U55" s="5">
        <f>RANK(T55,$T$18:$T$67,1)+COUNTIF(T55:$T$67,T55)-1</f>
        <v>23</v>
      </c>
      <c r="AI55" s="8">
        <v>38</v>
      </c>
      <c r="AJ55" s="8" t="str">
        <f t="shared" si="6"/>
        <v>#17</v>
      </c>
      <c r="AL55" s="3" t="str">
        <f t="shared" si="7"/>
        <v>TOP LEFT</v>
      </c>
    </row>
    <row r="56" spans="2:38" ht="14.5" x14ac:dyDescent="0.35">
      <c r="B56" s="8" t="s">
        <v>89</v>
      </c>
      <c r="C56" s="3">
        <v>8</v>
      </c>
      <c r="D56" s="3">
        <v>1</v>
      </c>
      <c r="F56" s="5" t="str">
        <f t="shared" si="1"/>
        <v>BOTTOM RIGHT</v>
      </c>
      <c r="H56" s="5" t="e">
        <f t="shared" si="2"/>
        <v>#N/A</v>
      </c>
      <c r="I56" s="5" t="e">
        <f t="shared" si="2"/>
        <v>#N/A</v>
      </c>
      <c r="K56" s="5">
        <f t="shared" si="3"/>
        <v>8</v>
      </c>
      <c r="L56" s="5">
        <f t="shared" si="3"/>
        <v>1</v>
      </c>
      <c r="N56" s="5" t="e">
        <f t="shared" si="4"/>
        <v>#N/A</v>
      </c>
      <c r="O56" s="5" t="e">
        <f t="shared" si="4"/>
        <v>#N/A</v>
      </c>
      <c r="Q56" s="5" t="e">
        <f t="shared" si="5"/>
        <v>#N/A</v>
      </c>
      <c r="R56" s="5" t="e">
        <f t="shared" si="5"/>
        <v>#N/A</v>
      </c>
      <c r="T56" s="5">
        <f t="shared" si="0"/>
        <v>191</v>
      </c>
      <c r="U56" s="5">
        <f>RANK(T56,$T$18:$T$67,1)+COUNTIF(T56:$T$67,T56)-1</f>
        <v>16</v>
      </c>
      <c r="AI56" s="8">
        <v>39</v>
      </c>
      <c r="AJ56" s="8" t="str">
        <f t="shared" si="6"/>
        <v>#43</v>
      </c>
      <c r="AL56" s="3" t="str">
        <f t="shared" si="7"/>
        <v>BOTTOM LEFT</v>
      </c>
    </row>
    <row r="57" spans="2:38" ht="14.5" x14ac:dyDescent="0.35">
      <c r="B57" s="8" t="s">
        <v>90</v>
      </c>
      <c r="C57" s="3">
        <v>6</v>
      </c>
      <c r="D57" s="3">
        <v>2</v>
      </c>
      <c r="F57" s="5" t="str">
        <f t="shared" si="1"/>
        <v>BOTTOM RIGHT</v>
      </c>
      <c r="H57" s="5" t="e">
        <f t="shared" si="2"/>
        <v>#N/A</v>
      </c>
      <c r="I57" s="5" t="e">
        <f t="shared" si="2"/>
        <v>#N/A</v>
      </c>
      <c r="K57" s="5">
        <f t="shared" si="3"/>
        <v>6</v>
      </c>
      <c r="L57" s="5">
        <f t="shared" si="3"/>
        <v>2</v>
      </c>
      <c r="N57" s="5" t="e">
        <f t="shared" si="4"/>
        <v>#N/A</v>
      </c>
      <c r="O57" s="5" t="e">
        <f t="shared" si="4"/>
        <v>#N/A</v>
      </c>
      <c r="Q57" s="5" t="e">
        <f t="shared" si="5"/>
        <v>#N/A</v>
      </c>
      <c r="R57" s="5" t="e">
        <f t="shared" si="5"/>
        <v>#N/A</v>
      </c>
      <c r="T57" s="5">
        <f t="shared" si="0"/>
        <v>192</v>
      </c>
      <c r="U57" s="5">
        <f>RANK(T57,$T$18:$T$67,1)+COUNTIF(T57:$T$67,T57)-1</f>
        <v>19</v>
      </c>
      <c r="AI57" s="8">
        <v>40</v>
      </c>
      <c r="AJ57" s="8" t="str">
        <f t="shared" si="6"/>
        <v>#42</v>
      </c>
      <c r="AL57" s="3" t="str">
        <f t="shared" si="7"/>
        <v>BOTTOM LEFT</v>
      </c>
    </row>
    <row r="58" spans="2:38" ht="14.5" x14ac:dyDescent="0.35">
      <c r="B58" s="8" t="s">
        <v>91</v>
      </c>
      <c r="C58" s="3">
        <v>8</v>
      </c>
      <c r="D58" s="3">
        <v>6</v>
      </c>
      <c r="F58" s="5" t="str">
        <f t="shared" si="1"/>
        <v>TOP RIGHT</v>
      </c>
      <c r="H58" s="5">
        <f t="shared" si="2"/>
        <v>8</v>
      </c>
      <c r="I58" s="5">
        <f t="shared" si="2"/>
        <v>6</v>
      </c>
      <c r="K58" s="5" t="e">
        <f t="shared" si="3"/>
        <v>#N/A</v>
      </c>
      <c r="L58" s="5" t="e">
        <f t="shared" si="3"/>
        <v>#N/A</v>
      </c>
      <c r="N58" s="5" t="e">
        <f t="shared" si="4"/>
        <v>#N/A</v>
      </c>
      <c r="O58" s="5" t="e">
        <f t="shared" si="4"/>
        <v>#N/A</v>
      </c>
      <c r="Q58" s="5" t="e">
        <f t="shared" si="5"/>
        <v>#N/A</v>
      </c>
      <c r="R58" s="5" t="e">
        <f t="shared" si="5"/>
        <v>#N/A</v>
      </c>
      <c r="T58" s="5">
        <f t="shared" si="0"/>
        <v>86</v>
      </c>
      <c r="U58" s="5">
        <f>RANK(T58,$T$18:$T$67,1)+COUNTIF(T58:$T$67,T58)-1</f>
        <v>1</v>
      </c>
      <c r="AI58" s="8">
        <v>41</v>
      </c>
      <c r="AJ58" s="8" t="str">
        <f t="shared" si="6"/>
        <v>#3</v>
      </c>
      <c r="AL58" s="3" t="str">
        <f t="shared" si="7"/>
        <v>BOTTOM LEFT</v>
      </c>
    </row>
    <row r="59" spans="2:38" ht="14.5" x14ac:dyDescent="0.35">
      <c r="B59" s="8" t="s">
        <v>92</v>
      </c>
      <c r="C59" s="3">
        <v>3</v>
      </c>
      <c r="D59" s="3">
        <v>2</v>
      </c>
      <c r="F59" s="5" t="str">
        <f t="shared" si="1"/>
        <v>BOTTOM LEFT</v>
      </c>
      <c r="H59" s="5" t="e">
        <f t="shared" si="2"/>
        <v>#N/A</v>
      </c>
      <c r="I59" s="5" t="e">
        <f t="shared" si="2"/>
        <v>#N/A</v>
      </c>
      <c r="K59" s="5" t="e">
        <f t="shared" si="3"/>
        <v>#N/A</v>
      </c>
      <c r="L59" s="5" t="e">
        <f t="shared" si="3"/>
        <v>#N/A</v>
      </c>
      <c r="N59" s="5" t="e">
        <f t="shared" si="4"/>
        <v>#N/A</v>
      </c>
      <c r="O59" s="5" t="e">
        <f t="shared" si="4"/>
        <v>#N/A</v>
      </c>
      <c r="Q59" s="5">
        <f t="shared" si="5"/>
        <v>3</v>
      </c>
      <c r="R59" s="5">
        <f t="shared" si="5"/>
        <v>2</v>
      </c>
      <c r="T59" s="5">
        <f t="shared" si="0"/>
        <v>395</v>
      </c>
      <c r="U59" s="5">
        <f>RANK(T59,$T$18:$T$67,1)+COUNTIF(T59:$T$67,T59)-1</f>
        <v>40</v>
      </c>
      <c r="AI59" s="8">
        <v>42</v>
      </c>
      <c r="AJ59" s="8" t="str">
        <f t="shared" si="6"/>
        <v>#48</v>
      </c>
      <c r="AL59" s="3" t="str">
        <f t="shared" si="7"/>
        <v>BOTTOM LEFT</v>
      </c>
    </row>
    <row r="60" spans="2:38" ht="14.5" x14ac:dyDescent="0.35">
      <c r="B60" s="8" t="s">
        <v>93</v>
      </c>
      <c r="C60" s="3">
        <v>2</v>
      </c>
      <c r="D60" s="3">
        <v>3</v>
      </c>
      <c r="F60" s="5" t="str">
        <f t="shared" si="1"/>
        <v>BOTTOM LEFT</v>
      </c>
      <c r="H60" s="5" t="e">
        <f t="shared" si="2"/>
        <v>#N/A</v>
      </c>
      <c r="I60" s="5" t="e">
        <f t="shared" si="2"/>
        <v>#N/A</v>
      </c>
      <c r="K60" s="5" t="e">
        <f t="shared" si="3"/>
        <v>#N/A</v>
      </c>
      <c r="L60" s="5" t="e">
        <f t="shared" si="3"/>
        <v>#N/A</v>
      </c>
      <c r="N60" s="5" t="e">
        <f t="shared" si="4"/>
        <v>#N/A</v>
      </c>
      <c r="O60" s="5" t="e">
        <f t="shared" si="4"/>
        <v>#N/A</v>
      </c>
      <c r="Q60" s="5">
        <f t="shared" si="5"/>
        <v>2</v>
      </c>
      <c r="R60" s="5">
        <f t="shared" si="5"/>
        <v>3</v>
      </c>
      <c r="T60" s="5">
        <f t="shared" si="0"/>
        <v>395</v>
      </c>
      <c r="U60" s="5">
        <f>RANK(T60,$T$18:$T$67,1)+COUNTIF(T60:$T$67,T60)-1</f>
        <v>39</v>
      </c>
      <c r="AI60" s="8">
        <v>43</v>
      </c>
      <c r="AJ60" s="8" t="str">
        <f t="shared" si="6"/>
        <v>#33</v>
      </c>
      <c r="AL60" s="3" t="str">
        <f t="shared" si="7"/>
        <v>BOTTOM LEFT</v>
      </c>
    </row>
    <row r="61" spans="2:38" ht="14.5" x14ac:dyDescent="0.35">
      <c r="B61" s="8" t="s">
        <v>94</v>
      </c>
      <c r="C61" s="3">
        <v>2</v>
      </c>
      <c r="D61" s="3">
        <v>4</v>
      </c>
      <c r="F61" s="5" t="str">
        <f t="shared" si="1"/>
        <v>TOP LEFT</v>
      </c>
      <c r="H61" s="5" t="e">
        <f t="shared" si="2"/>
        <v>#N/A</v>
      </c>
      <c r="I61" s="5" t="e">
        <f t="shared" si="2"/>
        <v>#N/A</v>
      </c>
      <c r="K61" s="5" t="e">
        <f t="shared" si="3"/>
        <v>#N/A</v>
      </c>
      <c r="L61" s="5" t="e">
        <f t="shared" si="3"/>
        <v>#N/A</v>
      </c>
      <c r="N61" s="5">
        <f t="shared" si="4"/>
        <v>2</v>
      </c>
      <c r="O61" s="5">
        <f t="shared" si="4"/>
        <v>4</v>
      </c>
      <c r="Q61" s="5" t="e">
        <f t="shared" si="5"/>
        <v>#N/A</v>
      </c>
      <c r="R61" s="5" t="e">
        <f t="shared" si="5"/>
        <v>#N/A</v>
      </c>
      <c r="T61" s="5">
        <f t="shared" si="0"/>
        <v>294</v>
      </c>
      <c r="U61" s="5">
        <f>RANK(T61,$T$18:$T$67,1)+COUNTIF(T61:$T$67,T61)-1</f>
        <v>36</v>
      </c>
      <c r="AI61" s="8">
        <v>44</v>
      </c>
      <c r="AJ61" s="8" t="str">
        <f t="shared" si="6"/>
        <v>#18</v>
      </c>
      <c r="AL61" s="3" t="str">
        <f t="shared" si="7"/>
        <v>BOTTOM LEFT</v>
      </c>
    </row>
    <row r="62" spans="2:38" ht="14.5" x14ac:dyDescent="0.35">
      <c r="B62" s="8" t="s">
        <v>95</v>
      </c>
      <c r="C62" s="3">
        <v>6</v>
      </c>
      <c r="D62" s="3">
        <v>0</v>
      </c>
      <c r="F62" s="5" t="str">
        <f t="shared" si="1"/>
        <v>BOTTOM RIGHT</v>
      </c>
      <c r="H62" s="5" t="e">
        <f t="shared" si="2"/>
        <v>#N/A</v>
      </c>
      <c r="I62" s="5" t="e">
        <f t="shared" si="2"/>
        <v>#N/A</v>
      </c>
      <c r="K62" s="5">
        <f t="shared" si="3"/>
        <v>6</v>
      </c>
      <c r="L62" s="5">
        <f t="shared" si="3"/>
        <v>0</v>
      </c>
      <c r="N62" s="5" t="e">
        <f t="shared" si="4"/>
        <v>#N/A</v>
      </c>
      <c r="O62" s="5" t="e">
        <f t="shared" si="4"/>
        <v>#N/A</v>
      </c>
      <c r="Q62" s="5" t="e">
        <f t="shared" si="5"/>
        <v>#N/A</v>
      </c>
      <c r="R62" s="5" t="e">
        <f t="shared" si="5"/>
        <v>#N/A</v>
      </c>
      <c r="T62" s="5">
        <f t="shared" si="0"/>
        <v>194</v>
      </c>
      <c r="U62" s="5">
        <f>RANK(T62,$T$18:$T$67,1)+COUNTIF(T62:$T$67,T62)-1</f>
        <v>28</v>
      </c>
      <c r="AI62" s="8">
        <v>45</v>
      </c>
      <c r="AJ62" s="8" t="str">
        <f t="shared" si="6"/>
        <v>#15</v>
      </c>
      <c r="AL62" s="3" t="str">
        <f t="shared" si="7"/>
        <v>BOTTOM LEFT</v>
      </c>
    </row>
    <row r="63" spans="2:38" ht="14.5" x14ac:dyDescent="0.35">
      <c r="B63" s="8" t="s">
        <v>96</v>
      </c>
      <c r="C63" s="3">
        <v>7</v>
      </c>
      <c r="D63" s="3">
        <v>0</v>
      </c>
      <c r="F63" s="5" t="str">
        <f t="shared" si="1"/>
        <v>BOTTOM RIGHT</v>
      </c>
      <c r="H63" s="5" t="e">
        <f t="shared" si="2"/>
        <v>#N/A</v>
      </c>
      <c r="I63" s="5" t="e">
        <f t="shared" si="2"/>
        <v>#N/A</v>
      </c>
      <c r="K63" s="5">
        <f t="shared" si="3"/>
        <v>7</v>
      </c>
      <c r="L63" s="5">
        <f t="shared" si="3"/>
        <v>0</v>
      </c>
      <c r="N63" s="5" t="e">
        <f t="shared" si="4"/>
        <v>#N/A</v>
      </c>
      <c r="O63" s="5" t="e">
        <f t="shared" si="4"/>
        <v>#N/A</v>
      </c>
      <c r="Q63" s="5" t="e">
        <f t="shared" si="5"/>
        <v>#N/A</v>
      </c>
      <c r="R63" s="5" t="e">
        <f t="shared" si="5"/>
        <v>#N/A</v>
      </c>
      <c r="T63" s="5">
        <f t="shared" si="0"/>
        <v>193</v>
      </c>
      <c r="U63" s="5">
        <f>RANK(T63,$T$18:$T$67,1)+COUNTIF(T63:$T$67,T63)-1</f>
        <v>22</v>
      </c>
      <c r="AI63" s="8">
        <v>46</v>
      </c>
      <c r="AJ63" s="8" t="str">
        <f t="shared" si="6"/>
        <v>#4</v>
      </c>
      <c r="AL63" s="3" t="str">
        <f t="shared" si="7"/>
        <v>BOTTOM LEFT</v>
      </c>
    </row>
    <row r="64" spans="2:38" ht="14.5" x14ac:dyDescent="0.35">
      <c r="B64" s="8" t="s">
        <v>97</v>
      </c>
      <c r="C64" s="3">
        <v>7</v>
      </c>
      <c r="D64" s="3">
        <v>1</v>
      </c>
      <c r="F64" s="5" t="str">
        <f t="shared" si="1"/>
        <v>BOTTOM RIGHT</v>
      </c>
      <c r="H64" s="5" t="e">
        <f t="shared" si="2"/>
        <v>#N/A</v>
      </c>
      <c r="I64" s="5" t="e">
        <f t="shared" si="2"/>
        <v>#N/A</v>
      </c>
      <c r="K64" s="5">
        <f t="shared" si="3"/>
        <v>7</v>
      </c>
      <c r="L64" s="5">
        <f t="shared" si="3"/>
        <v>1</v>
      </c>
      <c r="N64" s="5" t="e">
        <f t="shared" si="4"/>
        <v>#N/A</v>
      </c>
      <c r="O64" s="5" t="e">
        <f t="shared" si="4"/>
        <v>#N/A</v>
      </c>
      <c r="Q64" s="5" t="e">
        <f t="shared" si="5"/>
        <v>#N/A</v>
      </c>
      <c r="R64" s="5" t="e">
        <f t="shared" si="5"/>
        <v>#N/A</v>
      </c>
      <c r="T64" s="5">
        <f t="shared" si="0"/>
        <v>192</v>
      </c>
      <c r="U64" s="5">
        <f>RANK(T64,$T$18:$T$67,1)+COUNTIF(T64:$T$67,T64)-1</f>
        <v>18</v>
      </c>
      <c r="AI64" s="8">
        <v>47</v>
      </c>
      <c r="AJ64" s="8" t="str">
        <f t="shared" si="6"/>
        <v>#1</v>
      </c>
      <c r="AL64" s="3" t="str">
        <f t="shared" si="7"/>
        <v>BOTTOM LEFT</v>
      </c>
    </row>
    <row r="65" spans="2:38" ht="14.5" x14ac:dyDescent="0.35">
      <c r="B65" s="8" t="s">
        <v>98</v>
      </c>
      <c r="C65" s="3">
        <v>3</v>
      </c>
      <c r="D65" s="3">
        <v>1</v>
      </c>
      <c r="F65" s="5" t="str">
        <f t="shared" si="1"/>
        <v>BOTTOM LEFT</v>
      </c>
      <c r="H65" s="5" t="e">
        <f t="shared" si="2"/>
        <v>#N/A</v>
      </c>
      <c r="I65" s="5" t="e">
        <f t="shared" si="2"/>
        <v>#N/A</v>
      </c>
      <c r="K65" s="5" t="e">
        <f t="shared" si="3"/>
        <v>#N/A</v>
      </c>
      <c r="L65" s="5" t="e">
        <f t="shared" si="3"/>
        <v>#N/A</v>
      </c>
      <c r="N65" s="5" t="e">
        <f t="shared" si="4"/>
        <v>#N/A</v>
      </c>
      <c r="O65" s="5" t="e">
        <f t="shared" si="4"/>
        <v>#N/A</v>
      </c>
      <c r="Q65" s="5">
        <f t="shared" si="5"/>
        <v>3</v>
      </c>
      <c r="R65" s="5">
        <f t="shared" si="5"/>
        <v>1</v>
      </c>
      <c r="T65" s="5">
        <f t="shared" si="0"/>
        <v>396</v>
      </c>
      <c r="U65" s="5">
        <f>RANK(T65,$T$18:$T$67,1)+COUNTIF(T65:$T$67,T65)-1</f>
        <v>42</v>
      </c>
      <c r="AI65" s="8">
        <v>48</v>
      </c>
      <c r="AJ65" s="8" t="str">
        <f t="shared" si="6"/>
        <v>#13</v>
      </c>
      <c r="AL65" s="3" t="str">
        <f t="shared" si="7"/>
        <v>BOTTOM LEFT</v>
      </c>
    </row>
    <row r="66" spans="2:38" ht="14.5" x14ac:dyDescent="0.35">
      <c r="B66" s="8" t="s">
        <v>99</v>
      </c>
      <c r="C66" s="3">
        <v>8</v>
      </c>
      <c r="D66" s="3">
        <v>2</v>
      </c>
      <c r="F66" s="5" t="str">
        <f t="shared" si="1"/>
        <v>BOTTOM RIGHT</v>
      </c>
      <c r="H66" s="5" t="e">
        <f t="shared" si="2"/>
        <v>#N/A</v>
      </c>
      <c r="I66" s="5" t="e">
        <f t="shared" si="2"/>
        <v>#N/A</v>
      </c>
      <c r="K66" s="5">
        <f t="shared" si="3"/>
        <v>8</v>
      </c>
      <c r="L66" s="5">
        <f t="shared" si="3"/>
        <v>2</v>
      </c>
      <c r="N66" s="5" t="e">
        <f t="shared" si="4"/>
        <v>#N/A</v>
      </c>
      <c r="O66" s="5" t="e">
        <f t="shared" si="4"/>
        <v>#N/A</v>
      </c>
      <c r="Q66" s="5" t="e">
        <f t="shared" si="5"/>
        <v>#N/A</v>
      </c>
      <c r="R66" s="5" t="e">
        <f t="shared" si="5"/>
        <v>#N/A</v>
      </c>
      <c r="T66" s="5">
        <f t="shared" si="0"/>
        <v>190</v>
      </c>
      <c r="U66" s="5">
        <f>RANK(T66,$T$18:$T$67,1)+COUNTIF(T66:$T$67,T66)-1</f>
        <v>14</v>
      </c>
      <c r="AI66" s="8">
        <v>49</v>
      </c>
      <c r="AJ66" s="8" t="str">
        <f t="shared" si="6"/>
        <v>#11</v>
      </c>
      <c r="AL66" s="3" t="str">
        <f t="shared" si="7"/>
        <v>BOTTOM LEFT</v>
      </c>
    </row>
    <row r="67" spans="2:38" ht="14.5" x14ac:dyDescent="0.35">
      <c r="B67" s="8" t="s">
        <v>100</v>
      </c>
      <c r="C67" s="3">
        <v>4</v>
      </c>
      <c r="D67" s="3">
        <v>4</v>
      </c>
      <c r="F67" s="5" t="str">
        <f t="shared" si="1"/>
        <v>TOP RIGHT</v>
      </c>
      <c r="H67" s="5">
        <f t="shared" si="2"/>
        <v>4</v>
      </c>
      <c r="I67" s="5">
        <f t="shared" si="2"/>
        <v>4</v>
      </c>
      <c r="K67" s="5" t="e">
        <f t="shared" si="3"/>
        <v>#N/A</v>
      </c>
      <c r="L67" s="5" t="e">
        <f t="shared" si="3"/>
        <v>#N/A</v>
      </c>
      <c r="N67" s="5" t="e">
        <f t="shared" si="4"/>
        <v>#N/A</v>
      </c>
      <c r="O67" s="5" t="e">
        <f t="shared" si="4"/>
        <v>#N/A</v>
      </c>
      <c r="Q67" s="5" t="e">
        <f t="shared" si="5"/>
        <v>#N/A</v>
      </c>
      <c r="R67" s="5" t="e">
        <f t="shared" si="5"/>
        <v>#N/A</v>
      </c>
      <c r="T67" s="5">
        <f t="shared" si="0"/>
        <v>92</v>
      </c>
      <c r="U67" s="5">
        <f>RANK(T67,$T$18:$T$67,1)+COUNTIF(T67:$T$67,T67)-1</f>
        <v>11</v>
      </c>
      <c r="AI67" s="8">
        <v>50</v>
      </c>
      <c r="AJ67" s="8" t="str">
        <f t="shared" si="6"/>
        <v>#34</v>
      </c>
      <c r="AL67" s="3" t="str">
        <f t="shared" si="7"/>
        <v>BOTTOM LEFT</v>
      </c>
    </row>
    <row r="68" spans="2:38" ht="14.5" x14ac:dyDescent="0.35"/>
    <row r="69" spans="2:38" ht="14.5" x14ac:dyDescent="0.35"/>
    <row r="70" spans="2:38" ht="14.5" x14ac:dyDescent="0.35"/>
    <row r="71" spans="2:38" ht="14.5" x14ac:dyDescent="0.35"/>
    <row r="72" spans="2:38" ht="14.5" x14ac:dyDescent="0.35"/>
    <row r="73" spans="2:38" ht="14.5" x14ac:dyDescent="0.35"/>
    <row r="74" spans="2:38" ht="14.5" x14ac:dyDescent="0.35"/>
    <row r="75" spans="2:38" ht="14.5" x14ac:dyDescent="0.35"/>
    <row r="76" spans="2:38" ht="14.5" x14ac:dyDescent="0.35"/>
    <row r="77" spans="2:38" ht="14.5" x14ac:dyDescent="0.35"/>
    <row r="78" spans="2:38" ht="14.5" x14ac:dyDescent="0.35"/>
  </sheetData>
  <mergeCells count="6">
    <mergeCell ref="AI2:AJ2"/>
    <mergeCell ref="H16:I16"/>
    <mergeCell ref="K16:L16"/>
    <mergeCell ref="N16:O16"/>
    <mergeCell ref="Q16:R16"/>
    <mergeCell ref="T16:U16"/>
  </mergeCells>
  <conditionalFormatting sqref="AI18:AI67">
    <cfRule type="expression" dxfId="7" priority="1">
      <formula>AL18=$AJ$3</formula>
    </cfRule>
    <cfRule type="expression" dxfId="6" priority="2">
      <formula>AL18=$AJ$4</formula>
    </cfRule>
    <cfRule type="expression" dxfId="5" priority="3">
      <formula>AL18=$AJ$5</formula>
    </cfRule>
    <cfRule type="expression" dxfId="4" priority="4">
      <formula>AL18=$AJ$6</formula>
    </cfRule>
  </conditionalFormatting>
  <conditionalFormatting sqref="AJ18:AJ67">
    <cfRule type="expression" dxfId="3" priority="5">
      <formula>AL18=$AJ$6</formula>
    </cfRule>
    <cfRule type="expression" dxfId="2" priority="6">
      <formula>AL18=$AJ$5</formula>
    </cfRule>
    <cfRule type="expression" dxfId="1" priority="7">
      <formula>AL18=$AJ$4</formula>
    </cfRule>
    <cfRule type="expression" dxfId="0" priority="8">
      <formula>AL18=$AJ$3</formula>
    </cfRule>
  </conditionalFormatting>
  <dataValidations count="1">
    <dataValidation type="list" allowBlank="1" showInputMessage="1" showErrorMessage="1" sqref="AJ3:AJ6" xr:uid="{00000000-0002-0000-0A00-000000000000}">
      <formula1>"TOP RIGHT,BOTTOM RIGHT,TOP LEFT,BOTTOM LEFT"</formula1>
    </dataValidation>
  </dataValidations>
  <pageMargins left="0.7" right="0.7" top="0.75" bottom="0.75" header="0.3" footer="0.3"/>
  <pageSetup orientation="portrait" horizontalDpi="120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Introduction</vt:lpstr>
      <vt:lpstr>2. Policy Checklist - Info-Tech</vt:lpstr>
      <vt:lpstr>3. Policy Review Dashboard</vt:lpstr>
      <vt:lpstr>Backend</vt:lpstr>
      <vt:lpstr>Appendix - Info-Tech Templates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Victoria Gluch</cp:lastModifiedBy>
  <cp:revision>1</cp:revision>
  <dcterms:created xsi:type="dcterms:W3CDTF">2023-07-25T13:14:16Z</dcterms:created>
  <dcterms:modified xsi:type="dcterms:W3CDTF">2023-07-25T13:14:21Z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24214e-5322-4789-8422-cbe411bc3a74_Enabled">
    <vt:lpwstr>true</vt:lpwstr>
  </property>
  <property fmtid="{D5CDD505-2E9C-101B-9397-08002B2CF9AE}" pid="3" name="MSIP_Label_7d24214e-5322-4789-8422-cbe411bc3a74_SetDate">
    <vt:lpwstr>2023-07-25T13:14:21Z</vt:lpwstr>
  </property>
  <property fmtid="{D5CDD505-2E9C-101B-9397-08002B2CF9AE}" pid="4" name="MSIP_Label_7d24214e-5322-4789-8422-cbe411bc3a74_Method">
    <vt:lpwstr>Standard</vt:lpwstr>
  </property>
  <property fmtid="{D5CDD505-2E9C-101B-9397-08002B2CF9AE}" pid="5" name="MSIP_Label_7d24214e-5322-4789-8422-cbe411bc3a74_Name">
    <vt:lpwstr>7d24214e-5322-4789-8422-cbe411bc3a74</vt:lpwstr>
  </property>
  <property fmtid="{D5CDD505-2E9C-101B-9397-08002B2CF9AE}" pid="6" name="MSIP_Label_7d24214e-5322-4789-8422-cbe411bc3a74_SiteId">
    <vt:lpwstr>113d1920-a1e0-48cf-a70a-868cbb03f3f6</vt:lpwstr>
  </property>
  <property fmtid="{D5CDD505-2E9C-101B-9397-08002B2CF9AE}" pid="7" name="MSIP_Label_7d24214e-5322-4789-8422-cbe411bc3a74_ActionId">
    <vt:lpwstr>fa919e34-5757-40e6-a5dd-52c698452b53</vt:lpwstr>
  </property>
  <property fmtid="{D5CDD505-2E9C-101B-9397-08002B2CF9AE}" pid="8" name="MSIP_Label_7d24214e-5322-4789-8422-cbe411bc3a74_ContentBits">
    <vt:lpwstr>0</vt:lpwstr>
  </property>
</Properties>
</file>